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75F0329-2BCE-422F-ADD4-B813D79C06E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9" l="1"/>
  <c r="C18" i="8" l="1"/>
  <c r="D18" i="8"/>
  <c r="C36" i="9" l="1"/>
  <c r="D36" i="9"/>
  <c r="E31" i="8" l="1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D8" i="9"/>
  <c r="C8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E7" i="8"/>
  <c r="D24" i="9" l="1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26" i="8"/>
  <c r="C35" i="8"/>
  <c r="E35" i="8" s="1"/>
  <c r="E20" i="8"/>
  <c r="E28" i="8"/>
  <c r="E8" i="8"/>
  <c r="E24" i="9" l="1"/>
  <c r="E18" i="8"/>
  <c r="C56" i="9"/>
  <c r="E34" i="9"/>
  <c r="E56" i="9" l="1"/>
  <c r="C63" i="9"/>
  <c r="E63" i="9" l="1"/>
  <c r="C64" i="9" s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<sst xmlns="http://schemas.openxmlformats.org/spreadsheetml/2006/main" count="127" uniqueCount="112">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</sst>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a_r_i_-;\-* #,##0.00\ _L_a_r_i_-;_-* &quot;-&quot;??\ _L_a_r_i_-;_-@_-"/>
    <numFmt numFmtId="166" formatCode="#,##0_ ;[Red]\-#,##0\ "/>
    <numFmt numFmtId="167" formatCode="#,##0.00_ ;[Red]\-#,##0.00\ "/>
    <numFmt numFmtId="168" formatCode="mm/dd/yy"/>
    <numFmt numFmtId="169" formatCode="m/d/yy;@"/>
  </numFmts>
  <fonts count="16" x14ac:knownFonts="1"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Sylfaen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Sylfaen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5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7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6" fontId="5" fillId="0" borderId="20" xfId="1" applyNumberFormat="1" applyFont="1" applyFill="1" applyBorder="1" applyAlignment="1" applyProtection="1">
      <alignment horizontal="right"/>
      <protection locked="0"/>
    </xf>
    <xf numFmtId="166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6" fontId="8" fillId="0" borderId="19" xfId="1" applyNumberFormat="1" applyFont="1" applyFill="1" applyBorder="1" applyAlignment="1" applyProtection="1">
      <alignment horizontal="right"/>
      <protection locked="0"/>
    </xf>
    <xf numFmtId="166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6" fontId="8" fillId="0" borderId="20" xfId="1" applyNumberFormat="1" applyFont="1" applyFill="1" applyBorder="1" applyAlignment="1" applyProtection="1">
      <alignment horizontal="right"/>
      <protection locked="0"/>
    </xf>
    <xf numFmtId="166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6" fontId="5" fillId="0" borderId="25" xfId="1" applyNumberFormat="1" applyFont="1" applyFill="1" applyBorder="1" applyAlignment="1" applyProtection="1">
      <alignment horizontal="right"/>
      <protection locked="0"/>
    </xf>
    <xf numFmtId="166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6" fontId="8" fillId="0" borderId="25" xfId="1" applyNumberFormat="1" applyFont="1" applyFill="1" applyBorder="1" applyAlignment="1" applyProtection="1">
      <alignment horizontal="right"/>
      <protection locked="0"/>
    </xf>
    <xf numFmtId="166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9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6" fontId="2" fillId="0" borderId="6" xfId="1" applyNumberFormat="1" applyFont="1" applyFill="1" applyBorder="1" applyAlignment="1" applyProtection="1">
      <alignment horizontal="right"/>
    </xf>
    <xf numFmtId="166" fontId="2" fillId="0" borderId="9" xfId="1" applyNumberFormat="1" applyFont="1" applyFill="1" applyBorder="1" applyAlignment="1" applyProtection="1">
      <alignment horizontal="right"/>
    </xf>
    <xf numFmtId="166" fontId="3" fillId="0" borderId="11" xfId="1" applyNumberFormat="1" applyFont="1" applyFill="1" applyBorder="1" applyAlignment="1" applyProtection="1">
      <alignment horizontal="right"/>
    </xf>
    <xf numFmtId="166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6" fontId="9" fillId="0" borderId="7" xfId="1" applyNumberFormat="1" applyFont="1" applyFill="1" applyBorder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/>
    </xf>
    <xf numFmtId="166" fontId="9" fillId="0" borderId="12" xfId="1" applyNumberFormat="1" applyFont="1" applyFill="1" applyBorder="1" applyAlignment="1" applyProtection="1">
      <alignment horizontal="right"/>
    </xf>
    <xf numFmtId="166" fontId="9" fillId="0" borderId="4" xfId="1" applyNumberFormat="1" applyFont="1" applyFill="1" applyBorder="1" applyAlignment="1" applyProtection="1">
      <alignment horizontal="right"/>
    </xf>
    <xf numFmtId="166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6" fontId="8" fillId="0" borderId="20" xfId="1" applyNumberFormat="1" applyFont="1" applyFill="1" applyBorder="1" applyAlignment="1" applyProtection="1">
      <alignment horizontal="right"/>
    </xf>
    <xf numFmtId="166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right"/>
    </xf>
    <xf numFmtId="166" fontId="9" fillId="0" borderId="28" xfId="1" applyNumberFormat="1" applyFont="1" applyFill="1" applyBorder="1" applyAlignment="1" applyProtection="1">
      <alignment horizontal="right"/>
    </xf>
    <xf numFmtId="166" fontId="9" fillId="0" borderId="30" xfId="1" applyNumberFormat="1" applyFont="1" applyFill="1" applyBorder="1" applyAlignment="1" applyProtection="1">
      <alignment horizontal="right"/>
    </xf>
    <xf numFmtId="166" fontId="9" fillId="0" borderId="31" xfId="1" applyNumberFormat="1" applyFont="1" applyFill="1" applyBorder="1" applyAlignment="1" applyProtection="1">
      <alignment horizontal="right"/>
    </xf>
    <xf numFmtId="166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6" fontId="9" fillId="0" borderId="33" xfId="1" applyNumberFormat="1" applyFont="1" applyFill="1" applyBorder="1" applyAlignment="1" applyProtection="1">
      <alignment horizontal="right"/>
    </xf>
    <xf numFmtId="166" fontId="8" fillId="0" borderId="19" xfId="1" applyNumberFormat="1" applyFont="1" applyFill="1" applyBorder="1" applyAlignment="1" applyProtection="1">
      <alignment horizontal="right"/>
    </xf>
    <xf numFmtId="166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6" fontId="9" fillId="0" borderId="22" xfId="1" applyNumberFormat="1" applyFont="1" applyFill="1" applyBorder="1" applyAlignment="1" applyProtection="1">
      <alignment horizontal="right"/>
    </xf>
    <xf numFmtId="166" fontId="9" fillId="0" borderId="23" xfId="1" applyNumberFormat="1" applyFont="1" applyFill="1" applyBorder="1" applyAlignment="1" applyProtection="1">
      <alignment horizontal="right"/>
    </xf>
    <xf numFmtId="166" fontId="14" fillId="0" borderId="23" xfId="1" applyNumberFormat="1" applyFont="1" applyFill="1" applyBorder="1" applyAlignment="1" applyProtection="1">
      <alignment horizontal="right"/>
    </xf>
    <xf numFmtId="166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6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80" zoomScaleNormal="80" zoomScaleSheetLayoutView="90" workbookViewId="0">
      <selection activeCell="B12" sqref="B12:C12"/>
    </sheetView>
  </sheetViews>
  <sheetFormatPr defaultColWidth="9.109375" defaultRowHeight="12" customHeight="1" x14ac:dyDescent="0.3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43830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90" t="s">
        <v>97</v>
      </c>
      <c r="B4" s="191"/>
      <c r="C4" s="192"/>
    </row>
    <row r="5" spans="1:3" ht="12" customHeight="1" x14ac:dyDescent="0.3">
      <c r="A5" s="107">
        <v>1</v>
      </c>
      <c r="B5" s="188" t="s">
        <v>109</v>
      </c>
      <c r="C5" s="189"/>
    </row>
    <row r="6" spans="1:3" ht="12" customHeight="1" x14ac:dyDescent="0.3">
      <c r="A6" s="107">
        <v>2</v>
      </c>
      <c r="B6" s="188" t="s">
        <v>110</v>
      </c>
      <c r="C6" s="189"/>
    </row>
    <row r="7" spans="1:3" ht="12" customHeight="1" x14ac:dyDescent="0.3">
      <c r="A7" s="107">
        <v>3</v>
      </c>
      <c r="B7" s="188" t="s">
        <v>111</v>
      </c>
      <c r="C7" s="189"/>
    </row>
    <row r="8" spans="1:3" ht="12" customHeight="1" x14ac:dyDescent="0.3">
      <c r="A8" s="107">
        <v>4</v>
      </c>
      <c r="B8" s="188"/>
      <c r="C8" s="189"/>
    </row>
    <row r="9" spans="1:3" ht="12" customHeight="1" x14ac:dyDescent="0.3">
      <c r="A9" s="107">
        <v>5</v>
      </c>
      <c r="B9" s="188"/>
      <c r="C9" s="189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93" t="s">
        <v>98</v>
      </c>
      <c r="B11" s="194"/>
      <c r="C11" s="195"/>
    </row>
    <row r="12" spans="1:3" ht="12" customHeight="1" x14ac:dyDescent="0.3">
      <c r="A12" s="107">
        <v>1</v>
      </c>
      <c r="B12" s="188" t="s">
        <v>109</v>
      </c>
      <c r="C12" s="189"/>
    </row>
    <row r="13" spans="1:3" ht="12" customHeight="1" x14ac:dyDescent="0.3">
      <c r="A13" s="107">
        <v>2</v>
      </c>
      <c r="B13" s="188"/>
      <c r="C13" s="189"/>
    </row>
    <row r="14" spans="1:3" ht="12" customHeight="1" x14ac:dyDescent="0.3">
      <c r="A14" s="107">
        <v>3</v>
      </c>
      <c r="B14" s="188"/>
      <c r="C14" s="189"/>
    </row>
    <row r="15" spans="1:3" ht="12" customHeight="1" x14ac:dyDescent="0.3">
      <c r="A15" s="107">
        <v>4</v>
      </c>
      <c r="B15" s="188"/>
      <c r="C15" s="189"/>
    </row>
    <row r="16" spans="1:3" ht="12" customHeight="1" x14ac:dyDescent="0.3">
      <c r="A16" s="107">
        <v>5</v>
      </c>
      <c r="B16" s="188"/>
      <c r="C16" s="189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85" t="s">
        <v>101</v>
      </c>
      <c r="B18" s="186"/>
      <c r="C18" s="187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85" t="s">
        <v>100</v>
      </c>
      <c r="B31" s="186"/>
      <c r="C31" s="186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9"/>
      <c r="C33" s="119"/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84" t="s">
        <v>104</v>
      </c>
      <c r="C44" s="184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zoomScale="80" zoomScaleSheetLayoutView="80" workbookViewId="0">
      <selection activeCell="D39" sqref="D39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43830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263323.01</v>
      </c>
      <c r="D7" s="123">
        <v>224147.51</v>
      </c>
      <c r="E7" s="129">
        <f t="shared" ref="E7:E13" si="0">C7+D7</f>
        <v>487470.52</v>
      </c>
      <c r="F7" s="15"/>
    </row>
    <row r="8" spans="1:6" ht="12" customHeight="1" x14ac:dyDescent="0.2">
      <c r="A8" s="16">
        <v>2</v>
      </c>
      <c r="B8" s="17" t="s">
        <v>10</v>
      </c>
      <c r="C8" s="124">
        <v>29806.58</v>
      </c>
      <c r="D8" s="124">
        <v>62.46</v>
      </c>
      <c r="E8" s="130">
        <f t="shared" si="0"/>
        <v>29869.040000000001</v>
      </c>
      <c r="F8" s="15"/>
    </row>
    <row r="9" spans="1:6" ht="12" customHeight="1" x14ac:dyDescent="0.2">
      <c r="A9" s="16">
        <v>3</v>
      </c>
      <c r="B9" s="88" t="s">
        <v>11</v>
      </c>
      <c r="C9" s="133">
        <v>5810964.4100000001</v>
      </c>
      <c r="D9" s="133">
        <v>1495258.3255829997</v>
      </c>
      <c r="E9" s="130">
        <f t="shared" si="0"/>
        <v>7306222.7355829999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-982269.49000000011</v>
      </c>
      <c r="D10" s="134">
        <v>-600747.70809570001</v>
      </c>
      <c r="E10" s="135">
        <f t="shared" si="0"/>
        <v>-1583017.1980957002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4828694.92</v>
      </c>
      <c r="D11" s="124">
        <v>894510.61748729972</v>
      </c>
      <c r="E11" s="130">
        <f t="shared" si="0"/>
        <v>5723205.5374873001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34642.689999999988</v>
      </c>
      <c r="D13" s="124">
        <v>4518.18</v>
      </c>
      <c r="E13" s="130">
        <f t="shared" si="0"/>
        <v>39160.869999999988</v>
      </c>
    </row>
    <row r="14" spans="1:6" ht="12" customHeight="1" x14ac:dyDescent="0.2">
      <c r="A14" s="16">
        <v>6</v>
      </c>
      <c r="B14" s="17" t="s">
        <v>16</v>
      </c>
      <c r="C14" s="124">
        <v>83802.149999999994</v>
      </c>
      <c r="D14" s="177"/>
      <c r="E14" s="130">
        <f>C14</f>
        <v>83802.149999999994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30797.739999999994</v>
      </c>
      <c r="D16" s="177"/>
      <c r="E16" s="130">
        <f>C16</f>
        <v>30797.739999999994</v>
      </c>
    </row>
    <row r="17" spans="1:5" ht="12" customHeight="1" x14ac:dyDescent="0.2">
      <c r="A17" s="16">
        <v>9</v>
      </c>
      <c r="B17" s="17" t="s">
        <v>19</v>
      </c>
      <c r="C17" s="124">
        <v>-6722.7074999999459</v>
      </c>
      <c r="D17" s="124">
        <v>0</v>
      </c>
      <c r="E17" s="130">
        <f>C17+D17</f>
        <v>-6722.7074999999459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5264344.3825000012</v>
      </c>
      <c r="D18" s="125">
        <f>SUM(D7:D8,D11:D17)</f>
        <v>1123238.7674872996</v>
      </c>
      <c r="E18" s="131">
        <f>SUM(E7:E8,E11:E17)</f>
        <v>6387583.1499873009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0</v>
      </c>
      <c r="D20" s="123">
        <v>2299980.4273050004</v>
      </c>
      <c r="E20" s="129">
        <f t="shared" ref="E20:E26" si="1">C20+D20</f>
        <v>2299980.4273050004</v>
      </c>
    </row>
    <row r="21" spans="1:5" ht="12" customHeight="1" x14ac:dyDescent="0.2">
      <c r="A21" s="16">
        <v>12</v>
      </c>
      <c r="B21" s="17" t="s">
        <v>23</v>
      </c>
      <c r="C21" s="124">
        <v>1000000</v>
      </c>
      <c r="D21" s="124">
        <v>716925</v>
      </c>
      <c r="E21" s="130">
        <f t="shared" si="1"/>
        <v>1716925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4">
        <v>11644.85</v>
      </c>
      <c r="D23" s="124">
        <v>5865.51</v>
      </c>
      <c r="E23" s="130">
        <f t="shared" si="1"/>
        <v>17510.36</v>
      </c>
    </row>
    <row r="24" spans="1:5" ht="12" customHeight="1" x14ac:dyDescent="0.2">
      <c r="A24" s="16">
        <v>15</v>
      </c>
      <c r="B24" s="180" t="s">
        <v>26</v>
      </c>
      <c r="C24" s="124">
        <v>3441.9900000000016</v>
      </c>
      <c r="D24" s="124">
        <v>0</v>
      </c>
      <c r="E24" s="130">
        <f t="shared" si="1"/>
        <v>3441.9900000000016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1015086.84</v>
      </c>
      <c r="D26" s="125">
        <f>SUM(D20:D25)</f>
        <v>3022770.9373050001</v>
      </c>
      <c r="E26" s="131">
        <f t="shared" si="1"/>
        <v>4037857.777305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1000000</v>
      </c>
      <c r="D28" s="177"/>
      <c r="E28" s="129">
        <f t="shared" ref="E28:E34" si="2">C28</f>
        <v>1000000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f t="shared" si="2"/>
        <v>0</v>
      </c>
    </row>
    <row r="30" spans="1:5" ht="12" customHeight="1" x14ac:dyDescent="0.2">
      <c r="A30" s="16">
        <v>20</v>
      </c>
      <c r="B30" s="180" t="s">
        <v>106</v>
      </c>
      <c r="C30" s="124">
        <v>0</v>
      </c>
      <c r="D30" s="177"/>
      <c r="E30" s="130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4">
        <v>1349725.2324999999</v>
      </c>
      <c r="D32" s="177"/>
      <c r="E32" s="130">
        <f t="shared" si="2"/>
        <v>1349725.2324999999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2349725.2324999999</v>
      </c>
      <c r="D34" s="177"/>
      <c r="E34" s="131">
        <f t="shared" si="2"/>
        <v>2349725.2324999999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3364812.0724999998</v>
      </c>
      <c r="D35" s="126">
        <f>D26</f>
        <v>3022770.9373050001</v>
      </c>
      <c r="E35" s="132">
        <f>C35+D35</f>
        <v>6387583.0098049995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91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topLeftCell="A40" zoomScaleSheetLayoutView="100" workbookViewId="0">
      <selection activeCell="B51" sqref="B51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43830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896245.44</v>
      </c>
      <c r="D8" s="138">
        <f>SUM(D9:D15)</f>
        <v>212251.02</v>
      </c>
      <c r="E8" s="167">
        <f t="shared" si="0"/>
        <v>1108496.46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0</v>
      </c>
      <c r="D10" s="42">
        <v>0</v>
      </c>
      <c r="E10" s="168">
        <f t="shared" si="0"/>
        <v>0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896245.44</v>
      </c>
      <c r="D15" s="42">
        <v>212251.02</v>
      </c>
      <c r="E15" s="168">
        <f t="shared" si="0"/>
        <v>1108496.46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486590.01</v>
      </c>
      <c r="D21" s="42">
        <v>122507.4</v>
      </c>
      <c r="E21" s="167">
        <f t="shared" si="0"/>
        <v>609097.41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1382835.45</v>
      </c>
      <c r="D24" s="140">
        <f>SUM(D7:D8,D21:D23,D16)</f>
        <v>334758.42</v>
      </c>
      <c r="E24" s="141">
        <f t="shared" si="0"/>
        <v>1717593.8699999999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1017.28</v>
      </c>
      <c r="D26" s="50">
        <v>296098.99</v>
      </c>
      <c r="E26" s="166">
        <f t="shared" ref="E26:E34" si="1">C26+D26</f>
        <v>297116.27</v>
      </c>
    </row>
    <row r="27" spans="1:5" x14ac:dyDescent="0.2">
      <c r="A27" s="89">
        <v>9</v>
      </c>
      <c r="B27" s="51" t="s">
        <v>59</v>
      </c>
      <c r="C27" s="52">
        <v>120657.84</v>
      </c>
      <c r="D27" s="53">
        <v>74699.38</v>
      </c>
      <c r="E27" s="167">
        <f t="shared" si="1"/>
        <v>195357.22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121675.12</v>
      </c>
      <c r="D33" s="143">
        <f>SUM(D26:D32)</f>
        <v>370798.37</v>
      </c>
      <c r="E33" s="144">
        <f t="shared" si="1"/>
        <v>492473.49</v>
      </c>
    </row>
    <row r="34" spans="1:5" ht="10.8" thickBot="1" x14ac:dyDescent="0.25">
      <c r="A34" s="100">
        <v>16</v>
      </c>
      <c r="B34" s="145" t="s">
        <v>66</v>
      </c>
      <c r="C34" s="140">
        <f>C24-C33</f>
        <v>1261160.33</v>
      </c>
      <c r="D34" s="146">
        <f>D24-D33</f>
        <v>-36039.950000000012</v>
      </c>
      <c r="E34" s="141">
        <f t="shared" si="1"/>
        <v>1225120.3800000001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27754.65</v>
      </c>
      <c r="D36" s="148">
        <f>D37-D38</f>
        <v>0</v>
      </c>
      <c r="E36" s="166">
        <f t="shared" ref="E36:E45" si="2">C36+D36</f>
        <v>27754.65</v>
      </c>
    </row>
    <row r="37" spans="1:5" ht="20.399999999999999" x14ac:dyDescent="0.2">
      <c r="A37" s="89">
        <v>17.100000000000001</v>
      </c>
      <c r="B37" s="58" t="s">
        <v>69</v>
      </c>
      <c r="C37" s="41">
        <v>27754.65</v>
      </c>
      <c r="D37" s="42">
        <v>0</v>
      </c>
      <c r="E37" s="168">
        <f t="shared" si="2"/>
        <v>27754.65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24535.969999999899</v>
      </c>
      <c r="D41" s="53">
        <v>0</v>
      </c>
      <c r="E41" s="167">
        <f t="shared" si="2"/>
        <v>24535.969999999899</v>
      </c>
    </row>
    <row r="42" spans="1:5" x14ac:dyDescent="0.2">
      <c r="A42" s="89">
        <v>21</v>
      </c>
      <c r="B42" s="45" t="s">
        <v>74</v>
      </c>
      <c r="C42" s="52">
        <v>-86137.73</v>
      </c>
      <c r="D42" s="53">
        <v>0</v>
      </c>
      <c r="E42" s="167">
        <f t="shared" si="2"/>
        <v>-86137.73</v>
      </c>
    </row>
    <row r="43" spans="1:5" x14ac:dyDescent="0.2">
      <c r="A43" s="89">
        <v>22</v>
      </c>
      <c r="B43" s="45" t="s">
        <v>75</v>
      </c>
      <c r="C43" s="52">
        <v>8000</v>
      </c>
      <c r="D43" s="53">
        <v>0</v>
      </c>
      <c r="E43" s="167">
        <f t="shared" si="2"/>
        <v>8000</v>
      </c>
    </row>
    <row r="44" spans="1:5" x14ac:dyDescent="0.2">
      <c r="A44" s="90">
        <v>23</v>
      </c>
      <c r="B44" s="46" t="s">
        <v>76</v>
      </c>
      <c r="C44" s="96">
        <v>9800</v>
      </c>
      <c r="D44" s="97">
        <v>0</v>
      </c>
      <c r="E44" s="169">
        <f t="shared" si="2"/>
        <v>9800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-16047.110000000095</v>
      </c>
      <c r="D45" s="146">
        <f>SUM(D36,D39:D44)</f>
        <v>0</v>
      </c>
      <c r="E45" s="141">
        <f t="shared" si="2"/>
        <v>-16047.110000000095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200197.19999999998</v>
      </c>
      <c r="D48" s="53">
        <v>0</v>
      </c>
      <c r="E48" s="171">
        <f t="shared" si="3"/>
        <v>200197.19999999998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22800</v>
      </c>
      <c r="D50" s="53">
        <v>0</v>
      </c>
      <c r="E50" s="171">
        <f t="shared" si="3"/>
        <v>22800</v>
      </c>
    </row>
    <row r="51" spans="1:5" x14ac:dyDescent="0.2">
      <c r="A51" s="89">
        <v>29</v>
      </c>
      <c r="B51" s="45" t="s">
        <v>83</v>
      </c>
      <c r="C51" s="52">
        <v>0</v>
      </c>
      <c r="D51" s="53">
        <v>0</v>
      </c>
      <c r="E51" s="171">
        <f t="shared" si="3"/>
        <v>0</v>
      </c>
    </row>
    <row r="52" spans="1:5" x14ac:dyDescent="0.2">
      <c r="A52" s="89">
        <v>30</v>
      </c>
      <c r="B52" s="45" t="s">
        <v>84</v>
      </c>
      <c r="C52" s="52">
        <v>35068.539999999994</v>
      </c>
      <c r="D52" s="53">
        <v>0</v>
      </c>
      <c r="E52" s="171">
        <f t="shared" si="3"/>
        <v>35068.539999999994</v>
      </c>
    </row>
    <row r="53" spans="1:5" x14ac:dyDescent="0.2">
      <c r="A53" s="90">
        <v>31</v>
      </c>
      <c r="B53" s="59" t="s">
        <v>85</v>
      </c>
      <c r="C53" s="183">
        <f>SUM(C47:C52)</f>
        <v>258065.74</v>
      </c>
      <c r="D53" s="149">
        <f>SUM(D47:D52)</f>
        <v>0</v>
      </c>
      <c r="E53" s="172">
        <f t="shared" si="3"/>
        <v>258065.74</v>
      </c>
    </row>
    <row r="54" spans="1:5" ht="10.8" thickBot="1" x14ac:dyDescent="0.25">
      <c r="A54" s="95">
        <v>32</v>
      </c>
      <c r="B54" s="150" t="s">
        <v>86</v>
      </c>
      <c r="C54" s="151">
        <f>C45-C53</f>
        <v>-274112.85000000009</v>
      </c>
      <c r="D54" s="152">
        <f>D45-D53</f>
        <v>0</v>
      </c>
      <c r="E54" s="153">
        <f t="shared" si="3"/>
        <v>-274112.85000000009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987047.48</v>
      </c>
      <c r="D56" s="157">
        <f>D34+D54</f>
        <v>-36039.950000000012</v>
      </c>
      <c r="E56" s="158">
        <f>C56+D56</f>
        <v>951007.53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-2596.3600000000006</v>
      </c>
      <c r="D58" s="65"/>
      <c r="E58" s="170">
        <f>C58</f>
        <v>-2596.3600000000006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0</v>
      </c>
      <c r="D60" s="69"/>
      <c r="E60" s="172">
        <f>C60</f>
        <v>0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-2596.3600000000006</v>
      </c>
      <c r="D61" s="70"/>
      <c r="E61" s="159">
        <f>C61</f>
        <v>-2596.3600000000006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989643.84</v>
      </c>
      <c r="D63" s="157">
        <f>D56</f>
        <v>-36039.950000000012</v>
      </c>
      <c r="E63" s="158">
        <f>C63+D63</f>
        <v>953603.8899999999</v>
      </c>
    </row>
    <row r="64" spans="1:5" s="77" customFormat="1" ht="10.8" thickBot="1" x14ac:dyDescent="0.25">
      <c r="A64" s="100">
        <v>39</v>
      </c>
      <c r="B64" s="74" t="s">
        <v>93</v>
      </c>
      <c r="C64" s="75">
        <f>E63*0.15</f>
        <v>143040.58349999998</v>
      </c>
      <c r="D64" s="76"/>
      <c r="E64" s="173">
        <f>C64</f>
        <v>143040.58349999998</v>
      </c>
    </row>
    <row r="65" spans="1:5" ht="10.8" thickBot="1" x14ac:dyDescent="0.25">
      <c r="A65" s="100">
        <v>40</v>
      </c>
      <c r="B65" s="78" t="s">
        <v>94</v>
      </c>
      <c r="C65" s="156">
        <f>C63-C64</f>
        <v>846603.25650000002</v>
      </c>
      <c r="D65" s="157">
        <f>D63</f>
        <v>-36039.950000000012</v>
      </c>
      <c r="E65" s="158">
        <f>C65+D65</f>
        <v>810563.30649999995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846603.25650000002</v>
      </c>
      <c r="D67" s="164">
        <f>D65</f>
        <v>-36039.950000000012</v>
      </c>
      <c r="E67" s="160">
        <f>C67+D67</f>
        <v>810563.30649999995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9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2020-01-15T17:17:44Z</dcterms:modified>
</cp:coreProperties>
</file>