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00"/>
  </bookViews>
  <sheets>
    <sheet name="RC" sheetId="8" r:id="rId1"/>
    <sheet name="RI" sheetId="9" r:id="rId2"/>
    <sheet name="Info" sheetId="5" r:id="rId3"/>
    <sheet name="Лист1" sheetId="10" r:id="rId4"/>
  </sheets>
  <externalReferences>
    <externalReference r:id="rId5"/>
    <externalReference r:id="rId6"/>
    <externalReference r:id="rId7"/>
  </externalReferences>
  <definedNames>
    <definedName name="_xlnm._FilterDatabase" localSheetId="3" hidden="1">Лист1!$A$1:$H$1</definedName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  <definedName name="_xlnm.Print_Area" localSheetId="2">Info!$A$1:$C$45</definedName>
    <definedName name="_xlnm.Print_Area" localSheetId="0">'RC'!$A$1:$E$41</definedName>
    <definedName name="_xlnm.Print_Area" localSheetId="1">RI!$A$1:$E$69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8"/>
  <c r="C24"/>
  <c r="D23"/>
  <c r="C23"/>
  <c r="D21"/>
  <c r="C21"/>
  <c r="D20"/>
  <c r="C20"/>
  <c r="C17"/>
  <c r="C16"/>
  <c r="C52" i="9"/>
  <c r="C14" i="8"/>
  <c r="D13"/>
  <c r="C13"/>
  <c r="D9"/>
  <c r="C9"/>
  <c r="D8"/>
  <c r="C8"/>
  <c r="D7"/>
  <c r="C7"/>
  <c r="C50" i="9"/>
  <c r="C48"/>
  <c r="C38"/>
  <c r="C41"/>
  <c r="C42"/>
  <c r="C44"/>
  <c r="D27"/>
  <c r="C27"/>
  <c r="D26"/>
  <c r="C26"/>
  <c r="D21"/>
  <c r="C21"/>
  <c r="D15"/>
  <c r="C15"/>
  <c r="D11" i="8" l="1"/>
  <c r="C11"/>
  <c r="B2"/>
  <c r="B1"/>
  <c r="B2" i="9"/>
  <c r="B1"/>
  <c r="E66"/>
  <c r="E64"/>
  <c r="C61"/>
  <c r="E61" s="1"/>
  <c r="E60"/>
  <c r="E59"/>
  <c r="E58"/>
  <c r="D53"/>
  <c r="C53"/>
  <c r="E53" s="1"/>
  <c r="E52"/>
  <c r="E51"/>
  <c r="E50"/>
  <c r="E49"/>
  <c r="E48"/>
  <c r="E47"/>
  <c r="D45"/>
  <c r="D54" s="1"/>
  <c r="E44"/>
  <c r="E43"/>
  <c r="E42"/>
  <c r="E41"/>
  <c r="E40"/>
  <c r="E39"/>
  <c r="E38"/>
  <c r="E37"/>
  <c r="D36"/>
  <c r="C36"/>
  <c r="C45" s="1"/>
  <c r="D33"/>
  <c r="C33"/>
  <c r="E32"/>
  <c r="E31"/>
  <c r="E30"/>
  <c r="E29"/>
  <c r="E28"/>
  <c r="E27"/>
  <c r="E26"/>
  <c r="E23"/>
  <c r="E22"/>
  <c r="E21"/>
  <c r="E20"/>
  <c r="E19"/>
  <c r="E18"/>
  <c r="E17"/>
  <c r="D16"/>
  <c r="C16"/>
  <c r="E16" s="1"/>
  <c r="E15"/>
  <c r="E14"/>
  <c r="E13"/>
  <c r="E12"/>
  <c r="E11"/>
  <c r="E10"/>
  <c r="E9"/>
  <c r="D8"/>
  <c r="D24" s="1"/>
  <c r="D34" s="1"/>
  <c r="D56" s="1"/>
  <c r="D63" s="1"/>
  <c r="D65" s="1"/>
  <c r="D67" s="1"/>
  <c r="C8"/>
  <c r="C24" s="1"/>
  <c r="E7"/>
  <c r="E32" i="8"/>
  <c r="E31"/>
  <c r="E30"/>
  <c r="E29"/>
  <c r="C33"/>
  <c r="E33" s="1"/>
  <c r="E25"/>
  <c r="E24"/>
  <c r="E23"/>
  <c r="E22"/>
  <c r="E21"/>
  <c r="D26"/>
  <c r="D34" s="1"/>
  <c r="C26"/>
  <c r="E17"/>
  <c r="E16"/>
  <c r="E15"/>
  <c r="E14"/>
  <c r="E13"/>
  <c r="E12"/>
  <c r="E10"/>
  <c r="E9"/>
  <c r="C18"/>
  <c r="E7"/>
  <c r="E11" l="1"/>
  <c r="E36" i="9"/>
  <c r="E33"/>
  <c r="E8"/>
  <c r="D18" i="8"/>
  <c r="C34" i="9"/>
  <c r="E24"/>
  <c r="E45"/>
  <c r="C54"/>
  <c r="E54" s="1"/>
  <c r="E26" i="8"/>
  <c r="C34"/>
  <c r="E34" s="1"/>
  <c r="E20"/>
  <c r="E28"/>
  <c r="E8"/>
  <c r="E18" l="1"/>
  <c r="C56" i="9"/>
  <c r="E34"/>
  <c r="E56" l="1"/>
  <c r="C63"/>
  <c r="C65" l="1"/>
  <c r="E63"/>
  <c r="E65" l="1"/>
  <c r="C67"/>
  <c r="E67" s="1"/>
</calcChain>
</file>

<file path=xl/sharedStrings.xml><?xml version="1.0" encoding="utf-8"?>
<sst xmlns="http://schemas.openxmlformats.org/spreadsheetml/2006/main" count="411" uniqueCount="167">
  <si>
    <t>კომპანია</t>
  </si>
  <si>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</si>
  <si>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</si>
  <si>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</si>
  <si>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</si>
  <si>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</si>
  <si>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</si>
  <si>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</si>
  <si>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</si>
  <si>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</si>
  <si>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</si>
  <si>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</si>
  <si>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</si>
  <si>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</si>
  <si>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</si>
  <si>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</si>
  <si>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</si>
  <si>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</si>
  <si>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</si>
  <si>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</si>
  <si>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</si>
  <si>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</si>
  <si>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</si>
  <si>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</si>
  <si>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</si>
  <si>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</si>
  <si>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</si>
  <si>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</si>
  <si>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</si>
  <si>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</si>
  <si>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</si>
  <si>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</si>
  <si>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</si>
  <si>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</si>
  <si>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</si>
  <si>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</si>
  <si>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</si>
  <si>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</si>
  <si>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</si>
  <si>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</si>
  <si>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</si>
  <si>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</si>
  <si>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</si>
  <si>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</si>
  <si>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</si>
  <si>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</si>
  <si>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</si>
  <si>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</si>
  <si>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</si>
  <si>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</si>
  <si>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</si>
  <si>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</si>
  <si>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</si>
  <si>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</si>
  <si>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</si>
  <si>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</si>
  <si>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</si>
  <si>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</si>
  <si>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</si>
  <si>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</si>
  <si>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</si>
  <si>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</si>
  <si>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</si>
  <si>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</si>
  <si>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</si>
  <si>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</si>
  <si>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</si>
  <si>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</si>
  <si>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</si>
  <si>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</si>
  <si>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</si>
  <si>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</si>
  <si>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</si>
  <si>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</si>
  <si>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</si>
  <si>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</si>
  <si>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</si>
  <si>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</si>
  <si>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</si>
  <si>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</si>
  <si>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</si>
  <si>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</si>
  <si>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</si>
  <si>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</si>
  <si>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</si>
  <si>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</si>
  <si>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</si>
  <si>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</si>
  <si>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</si>
  <si>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</si>
  <si>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</si>
  <si>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</si>
  <si>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</si>
  <si>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</si>
  <si>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</si>
  <si>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</si>
  <si>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</si>
  <si>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</si>
  <si>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</si>
  <si>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</si>
  <si>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</si>
  <si>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</si>
  <si>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</si>
  <si>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</si>
  <si>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</si>
  <si>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</si>
  <si>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</si>
  <si>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03/31/2018</t>
  </si>
  <si>
    <t>შპს მისო MJC</t>
  </si>
  <si>
    <t>მახარე ჯამრიშვილი</t>
  </si>
  <si>
    <t>«‹¡‹ª¤</t>
  </si>
  <si>
    <t xml:space="preserve"> </t>
  </si>
  <si>
    <t>¢œ¢–œ£‹ª— ‹£•‹ªœ³—Œœ ª—šœ–—£¬ Ÿ¤¢—ªµœ­¡ Œ‹£Ÿ—Œ³œ</t>
  </si>
  <si>
    <t>¯œšœŸ­ªœ ¥œª—Œœ«›˜œ« ¢œµ—¢­¡œ ¢¤Ÿ¡—˜‹–œ‹£œ «—«½—Œœ</t>
  </si>
  <si>
    <t>¯œšœŸ­ªœ ¥œª—Œœ«‹›˜œ« ¢œµ—¢­¡œ ¢¤Ÿ¡—˜‹–£œ‹£œ «—«½—Œœ</t>
  </si>
  <si>
    <t>-</t>
  </si>
  <si>
    <t>¢œ«‹±—Œœ ¥ª¤µ—£¬—Œœ Ÿ¡œ—£¬—Œœ«‹›˜œ« ¢œµ—¢­¡œ «—«½—Œœ« ¢œ½—–˜œ›</t>
  </si>
  <si>
    <t>–—Œœ¬¤ª—Œœ</t>
  </si>
  <si>
    <t>‹£•‹ªœ³˜‹¡–—Œ­¡œ ¥œª—Œœ</t>
  </si>
  <si>
    <t xml:space="preserve">œ¥¤›—Ÿœ› –‹«‹Ÿ­›ª—Œ­¡œ ­ºª‹˜œ °¤£—Œ‹ </t>
  </si>
  <si>
    <t>»œ£‹«»‹ª •‹»—­¡œ ½‹ª¾—Œœ</t>
  </si>
  <si>
    <t>«‹˜‹¡­¬¤ ¥¤šœµœœ« Ÿ¤£¬ª¯‹«œ</t>
  </si>
  <si>
    <t>«‹˜‹¡­¬¤ ¥¤šœµœ‹</t>
  </si>
  <si>
    <t>Ÿ¤¢¥œ­¬—ª­¡œ ¬—°£œŸ‹ –‹ «‹Ÿ¤¢­£œŸ‹µœ¤ ¢¤»²¤Œœ¡¤Œ—Œœ</t>
  </si>
  <si>
    <t>«‹¬ª‹£«¥¤ª¬¤ «‹³­‹¡—Œ—Œœ</t>
  </si>
  <si>
    <t>‹˜—¾œ –‹ ¢¤»²¤Œœ¡¤Œ—Œœ</t>
  </si>
  <si>
    <t>–‹£‹ª´—£œ ºœªœ›‹–œ «‹³­‹¡—Œ‹£œ</t>
  </si>
  <si>
    <t>ª—šœ–—£¬œ Ÿ¤¢—ªµœ­¡œ Œ‹£Ÿ—Œœ« «—«½—Œœ</t>
  </si>
  <si>
    <t>¯œšœŸ­ªœ ¥œª—Œœ–‹£ £‹«—«½—Œœ ¯­¡‹–œ «‹½ª—Œœ</t>
  </si>
  <si>
    <t>¯œšœŸ­ªœ ¥œª—Œœ–‹£ £‹«—«½—Œœ ¯­¡‹–œ «‹«ª—Œœ</t>
  </si>
  <si>
    <t>ª—š—ª˜—Œœ ¢¤«‹¢½­ª—›‹ ¢¤¢‹˜‹¡œ •‹«‹µ—¢¡—Œœ«‹›˜œ«</t>
  </si>
  <si>
    <t>«—«½—Œœ« ³—«‹º¡¤ –‹£‹Ÿ‹ª•—Œœ« ª—š—ª˜œ</t>
  </si>
  <si>
    <t>•‹–‹«‹½–—¡œ ¥ª¤µ—£¬—Œœ Œ‹£Ÿ—Œœ« «—«½—Œœ« ¢œ½—–˜œ›</t>
  </si>
  <si>
    <t>•‹–‹«‹½–—¡œ ¥ª¤µ—£¬—Œœ ¯œšœŸ­ªœ –‹ œ­ªœ–œ­¡œ ¥œª—Œœ–‹£ ‹±—Œ­¡œ «—«½—Œœ« ¢œ½—–˜œ›</t>
  </si>
  <si>
    <t>•‹–‹«‹½–—¡œ –œ˜œ–—£–—Œœ "¢œ«¤«" «‹»—«–—Œ¤ Ÿ‹¥œ¬‹¡³œ œ£˜—«¬œµœ—Œœ« ¢œ½—–˜œ›</t>
  </si>
  <si>
    <t>Ÿª—–œ¬¤ª—Œœ</t>
  </si>
  <si>
    <t>‹˜‹£«—Œœ</t>
  </si>
  <si>
    <t>•‹–‹«‹½–—¡œ ¢¤•—Œœ« •‹–‹«‹½‹–œ</t>
  </si>
  <si>
    <t>•‹–‹«‹½‹–—¡œ «‹³—¢¤«‹˜¡¤ •‹–‹«‹½‹–œ</t>
  </si>
  <si>
    <t>•‹–‹«‹½–—¡œ °¤£—Œœ« •‹–‹«‹½‹–œ</t>
  </si>
  <si>
    <t>•‹–‹˜‹–—Œ­¡œ «‹•‹–‹«‹½‹–¤ ˜‹¡–—Œ­¡—Œ‹</t>
  </si>
  <si>
    <t>Ÿ¤¢¥œ­¬—ª­¡œ ¬—°£œŸœ«‹ –‹ «‹Ÿ¤¢­£œŸ‹µœ¤ ¢¤»²¤Œœ¡¤Œ—Œœ« µ˜—›‹</t>
  </si>
  <si>
    <t>«‹¬ª‹£«¥¤ª¬¤ «‹³­‹¡—Œ—Œœ« µ˜—›‹</t>
  </si>
  <si>
    <t>‹˜—¾œ«‹ –‹ ¢¤»²¤Œœ¡¤Œ—Œœ« µ˜—›‹</t>
  </si>
  <si>
    <t>–‹£‹ª´—£œ ºœªœ›‹–œ «‹³­‹¡—Œ—Œœ« µ˜—›‹</t>
  </si>
  <si>
    <t>¢œ«¤« •‹£‹±–—Œ­¡œ «‹»—«–—Œ¤ Ÿ‹¥œ¬‹¡œ*</t>
  </si>
  <si>
    <t>»œ£‹ »¡—Œœ« •‹­£‹»œ¡—Œ—¡œ ¢¤•—Œ‹ (–‹­¯‹ª‹˜œ š‹ª‹¡œ)</t>
  </si>
  <si>
    <t>«‹‹£•‹ªœ³•—Œ¤ »¡œ« ¢¤•—Œ‹ (š‹ª‹¡œ)</t>
  </si>
  <si>
    <t>¥ª¤µ—£¬­¡œ ³—¢¤«‹˜¡—Œœ ¯œšœŸ­ªœ ¥œª—Œœ«‹›˜œ« ¢œµ—¢­¡œ ¢¤Ÿ¡—˜‹–œ‹£œ «—«½—Œœ« ¢œ½—–˜œ›</t>
  </si>
  <si>
    <t>«‹Ÿ¤¢œ«œ¤—Œœ ­µ½¤­ªœ ˜‹¡­¬œ« ²œ–˜‹-•‹²œ–˜œ« ¢œ½—–˜œ›</t>
  </si>
  <si>
    <t>³—¢¤«‹˜¡—Œœ «‹˜‹¡­¬¤ «‹½«ª—Œœ« •‹–‹¯‹«—Œœ–‹£</t>
  </si>
  <si>
    <t>³—¢¤«‹˜¡—Œœ –‹£‹ª´—£œ ¤¥—ª‹µœ—Œœ–‹£</t>
  </si>
  <si>
    <t>¢œ±—Œ­¡œ ¾‹ªœ¢—Œœ –‹ «‹­ª‹˜—Œœ</t>
  </si>
  <si>
    <t>¥ª¤µ—£¬­¡œ ½‹ª¾—Œœ ª—šœ–—£¬œ Œ‹£Ÿ—Œœ–‹£ ¢œ±—Œ­¡œ «—«½—Œœ« ¢œ½—–˜œ›</t>
  </si>
  <si>
    <t>¥ª¤µ—£¬­¡œ ½‹ª¾—Œœ ¯œšœŸ­ªœ ¥œª—Œœ–‹£ ¢œ±—Œ­¡œ «—«½—Œœ« ¢œ½—–˜œ›</t>
  </si>
  <si>
    <t>–‹£‹ª´—£œ «‹Ÿ¤¢œ«œ¤—Œœ –‹ ½‹ª¾—Œœ</t>
  </si>
  <si>
    <t>š‹ª‹¡œ «‹˜‹¡­¬¤ «‹½«ª—Œœ« •‹–‹¯‹«—Œœ–‹£</t>
  </si>
  <si>
    <t>½‹ª¾—Œœ –‹£‹ª´—£œ ¤¥—ª‹µœ—Œœ« ¢œ½—–˜œ›</t>
  </si>
  <si>
    <t>š‹ª‹¡œ œ¾‹ªœ› ‹±—Œ­¡œ ¤Œœ—°¬—Œœ« ¢œ½—–˜œ›</t>
  </si>
  <si>
    <t>›‹£‹¢³ª¤¢—¡›‹ ½—¡¯‹«œ« ½‹ª¾—Œœ</t>
  </si>
  <si>
    <t>«‹¢—­ª£—¤ ¢‹«‹¡—Œœ«‹ –‹ œ£˜—£¬‹ªœ« ³—º—£œ« ½‹ª¾—Œœ</t>
  </si>
  <si>
    <t>«‹»˜‹˜œ« ½‹ª¾œ</t>
  </si>
  <si>
    <t>«‹¯¤«¬¤-«‹¬—¡—•ª‹¯¤ ½‹ª¾—Œœ</t>
  </si>
  <si>
    <t>•‹­›˜‹¡œ«»œ£—Œ—¡œ ½‹ª¾—Œœ</t>
  </si>
  <si>
    <t>¾‹¢œ</t>
  </si>
  <si>
    <t>მალხაზ მამულაიძე</t>
  </si>
  <si>
    <t>ნატალია მესტუმრე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</si>
</sst>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</numFmts>
  <fonts count="16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fmgb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98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4" fontId="0" fillId="0" borderId="0" xfId="0" applyNumberFormat="1"/>
    <xf numFmtId="0" fontId="15" fillId="0" borderId="0" xfId="0" applyFont="1"/>
    <xf numFmtId="0" fontId="0" fillId="6" borderId="0" xfId="0" applyFill="1"/>
    <xf numFmtId="0" fontId="15" fillId="6" borderId="0" xfId="0" applyFont="1" applyFill="1"/>
    <xf numFmtId="4" fontId="0" fillId="6" borderId="0" xfId="0" applyNumberFormat="1" applyFill="1"/>
  </cellXfs>
  <cellStyles count="5">
    <cellStyle name="Comma 2" xfId="2"/>
    <cellStyle name="Normal 2" xfId="1"/>
    <cellStyle name="Normal 2 2" xfId="4"/>
    <cellStyle name="Percent 2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tabSelected="1" view="pageBreakPreview" zoomScale="90" zoomScaleSheetLayoutView="90" workbookViewId="0">
      <selection activeCell="B37" sqref="B37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>
      <c r="A1" s="1" t="s">
        <v>0</v>
      </c>
      <c r="B1" s="122" t="str">
        <f>Info!B1</f>
        <v>შპს მისო MJC</v>
      </c>
      <c r="C1" s="2"/>
      <c r="D1" s="2"/>
      <c r="E1" s="2"/>
    </row>
    <row r="2" spans="1:6" ht="12" customHeight="1">
      <c r="A2" s="1" t="s">
        <v>1</v>
      </c>
      <c r="B2" s="122" t="str">
        <f>Info!B2</f>
        <v>03/31/2018</v>
      </c>
      <c r="C2" s="2"/>
      <c r="D2" s="2"/>
      <c r="E2" s="2"/>
    </row>
    <row r="3" spans="1:6" ht="12" customHeight="1">
      <c r="A3" s="1"/>
      <c r="B3" s="4"/>
      <c r="C3" s="2"/>
      <c r="D3" s="2"/>
      <c r="E3" s="2"/>
    </row>
    <row r="4" spans="1:6" ht="12" customHeight="1">
      <c r="A4" s="5" t="s">
        <v>2</v>
      </c>
      <c r="B4" s="6" t="s">
        <v>3</v>
      </c>
      <c r="C4" s="1"/>
      <c r="D4" s="1"/>
      <c r="E4" s="7" t="s">
        <v>4</v>
      </c>
    </row>
    <row r="5" spans="1:6" ht="12" customHeight="1" thickBot="1">
      <c r="A5" s="1"/>
      <c r="B5" s="1"/>
      <c r="C5" s="1"/>
      <c r="D5" s="1"/>
      <c r="E5" s="8"/>
    </row>
    <row r="6" spans="1:6" ht="12" customHeight="1" thickBot="1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</row>
    <row r="7" spans="1:6" ht="12" customHeight="1">
      <c r="A7" s="13">
        <v>1</v>
      </c>
      <c r="B7" s="14" t="s">
        <v>10</v>
      </c>
      <c r="C7" s="123">
        <f>Лист1!G2</f>
        <v>119557.92</v>
      </c>
      <c r="D7" s="123">
        <f>Лист1!G3</f>
        <v>194516.24</v>
      </c>
      <c r="E7" s="129">
        <f t="shared" ref="E7:E13" si="0">C7+D7</f>
        <v>314074.15999999997</v>
      </c>
      <c r="F7" s="15"/>
    </row>
    <row r="8" spans="1:6" ht="12" customHeight="1">
      <c r="A8" s="16">
        <v>2</v>
      </c>
      <c r="B8" s="17" t="s">
        <v>11</v>
      </c>
      <c r="C8" s="124">
        <f>Лист1!G4</f>
        <v>10412.68</v>
      </c>
      <c r="D8" s="124">
        <f>Лист1!G5</f>
        <v>52.97</v>
      </c>
      <c r="E8" s="130">
        <f t="shared" si="0"/>
        <v>10465.65</v>
      </c>
      <c r="F8" s="15"/>
    </row>
    <row r="9" spans="1:6" ht="12" customHeight="1">
      <c r="A9" s="16">
        <v>3</v>
      </c>
      <c r="B9" s="88" t="s">
        <v>12</v>
      </c>
      <c r="C9" s="133">
        <f>Лист1!G6</f>
        <v>4399657.25</v>
      </c>
      <c r="D9" s="133">
        <f>Лист1!G7</f>
        <v>2851399.55</v>
      </c>
      <c r="E9" s="130">
        <f t="shared" si="0"/>
        <v>7251056.7999999998</v>
      </c>
      <c r="F9" s="15"/>
    </row>
    <row r="10" spans="1:6" ht="12" customHeight="1">
      <c r="A10" s="16">
        <v>3.1</v>
      </c>
      <c r="B10" s="88" t="s">
        <v>13</v>
      </c>
      <c r="C10" s="134">
        <v>-451377.74</v>
      </c>
      <c r="D10" s="134">
        <v>-608612.57999999996</v>
      </c>
      <c r="E10" s="135">
        <f t="shared" si="0"/>
        <v>-1059990.3199999998</v>
      </c>
      <c r="F10" s="15"/>
    </row>
    <row r="11" spans="1:6" ht="12" customHeight="1">
      <c r="A11" s="16">
        <v>3.2</v>
      </c>
      <c r="B11" s="17" t="s">
        <v>14</v>
      </c>
      <c r="C11" s="124">
        <f>C9+C10</f>
        <v>3948279.51</v>
      </c>
      <c r="D11" s="124">
        <f>D9+D10</f>
        <v>2242786.9699999997</v>
      </c>
      <c r="E11" s="130">
        <f t="shared" si="0"/>
        <v>6191066.4799999995</v>
      </c>
    </row>
    <row r="12" spans="1:6" ht="12" customHeight="1">
      <c r="A12" s="16">
        <v>4</v>
      </c>
      <c r="B12" s="17" t="s">
        <v>15</v>
      </c>
      <c r="C12" s="124">
        <v>0</v>
      </c>
      <c r="D12" s="124">
        <v>0</v>
      </c>
      <c r="E12" s="130">
        <f t="shared" si="0"/>
        <v>0</v>
      </c>
    </row>
    <row r="13" spans="1:6" ht="12" customHeight="1">
      <c r="A13" s="16">
        <v>5</v>
      </c>
      <c r="B13" s="17" t="s">
        <v>16</v>
      </c>
      <c r="C13" s="124">
        <f>Лист1!G8</f>
        <v>664083.42000000004</v>
      </c>
      <c r="D13" s="124">
        <f>Лист1!G9</f>
        <v>406011.94</v>
      </c>
      <c r="E13" s="130">
        <f t="shared" si="0"/>
        <v>1070095.3600000001</v>
      </c>
    </row>
    <row r="14" spans="1:6" ht="12" customHeight="1">
      <c r="A14" s="16">
        <v>6</v>
      </c>
      <c r="B14" s="17" t="s">
        <v>17</v>
      </c>
      <c r="C14" s="124">
        <f>Лист1!G12-7536.23</f>
        <v>47963.770000000004</v>
      </c>
      <c r="D14" s="178"/>
      <c r="E14" s="130">
        <f>C14</f>
        <v>47963.770000000004</v>
      </c>
    </row>
    <row r="15" spans="1:6" ht="12" customHeight="1">
      <c r="A15" s="16">
        <v>7</v>
      </c>
      <c r="B15" s="17" t="s">
        <v>18</v>
      </c>
      <c r="C15" s="124">
        <v>0</v>
      </c>
      <c r="D15" s="178"/>
      <c r="E15" s="130">
        <f>C15</f>
        <v>0</v>
      </c>
    </row>
    <row r="16" spans="1:6" ht="12" customHeight="1">
      <c r="A16" s="16">
        <v>8</v>
      </c>
      <c r="B16" s="17" t="s">
        <v>19</v>
      </c>
      <c r="C16" s="124">
        <f>Лист1!G17+Лист1!G18+Лист1!G19+Лист1!G20-Лист1!H39-Лист1!H40-Лист1!H41-Лист1!H42</f>
        <v>15425.149999999994</v>
      </c>
      <c r="D16" s="178"/>
      <c r="E16" s="130">
        <f>C16</f>
        <v>15425.149999999994</v>
      </c>
    </row>
    <row r="17" spans="1:5" ht="12" customHeight="1">
      <c r="A17" s="16">
        <v>9</v>
      </c>
      <c r="B17" s="17" t="s">
        <v>20</v>
      </c>
      <c r="C17" s="124">
        <f>Лист1!G10+Лист1!G13+Лист1!G14+Лист1!G15</f>
        <v>27447.360000000001</v>
      </c>
      <c r="D17" s="124">
        <v>0</v>
      </c>
      <c r="E17" s="130">
        <f>C17+D17</f>
        <v>27447.360000000001</v>
      </c>
    </row>
    <row r="18" spans="1:5" ht="12" customHeight="1" thickBot="1">
      <c r="A18" s="13">
        <v>10</v>
      </c>
      <c r="B18" s="18" t="s">
        <v>21</v>
      </c>
      <c r="C18" s="125">
        <f>SUM(C7:C8,C11:C17)</f>
        <v>4833169.8100000005</v>
      </c>
      <c r="D18" s="125">
        <f>SUM(D7:D8,D11:D17)</f>
        <v>2843368.1199999996</v>
      </c>
      <c r="E18" s="131">
        <f>SUM(E7:E8,E11:E17)</f>
        <v>7676537.9299999997</v>
      </c>
    </row>
    <row r="19" spans="1:5" ht="12" customHeight="1" thickBot="1">
      <c r="A19" s="9"/>
      <c r="B19" s="10" t="s">
        <v>22</v>
      </c>
      <c r="C19" s="11"/>
      <c r="D19" s="11"/>
      <c r="E19" s="12"/>
    </row>
    <row r="20" spans="1:5" ht="12" customHeight="1">
      <c r="A20" s="13">
        <v>11</v>
      </c>
      <c r="B20" s="14" t="s">
        <v>23</v>
      </c>
      <c r="C20" s="123">
        <f>Лист1!H21</f>
        <v>453835.09</v>
      </c>
      <c r="D20" s="123">
        <f>Лист1!H22</f>
        <v>2711080.7</v>
      </c>
      <c r="E20" s="129">
        <f t="shared" ref="E20:E26" si="1">C20+D20</f>
        <v>3164915.79</v>
      </c>
    </row>
    <row r="21" spans="1:5" ht="12" customHeight="1">
      <c r="A21" s="16">
        <v>12</v>
      </c>
      <c r="B21" s="17" t="s">
        <v>24</v>
      </c>
      <c r="C21" s="124">
        <f>Лист1!H23</f>
        <v>513000</v>
      </c>
      <c r="D21" s="124">
        <f>Лист1!H24</f>
        <v>1382152.85</v>
      </c>
      <c r="E21" s="130">
        <f t="shared" si="1"/>
        <v>1895152.85</v>
      </c>
    </row>
    <row r="22" spans="1:5" ht="12" customHeight="1">
      <c r="A22" s="16">
        <v>13</v>
      </c>
      <c r="B22" s="17" t="s">
        <v>25</v>
      </c>
      <c r="C22" s="124">
        <v>0</v>
      </c>
      <c r="D22" s="124">
        <v>0</v>
      </c>
      <c r="E22" s="130">
        <f t="shared" si="1"/>
        <v>0</v>
      </c>
    </row>
    <row r="23" spans="1:5" ht="12" customHeight="1">
      <c r="A23" s="13">
        <v>14</v>
      </c>
      <c r="B23" s="17" t="s">
        <v>26</v>
      </c>
      <c r="C23" s="124">
        <f>Лист1!H28</f>
        <v>17532.97</v>
      </c>
      <c r="D23" s="124">
        <f>Лист1!H30</f>
        <v>848.87</v>
      </c>
      <c r="E23" s="130">
        <f t="shared" si="1"/>
        <v>18381.84</v>
      </c>
    </row>
    <row r="24" spans="1:5" ht="12" customHeight="1">
      <c r="A24" s="16">
        <v>15</v>
      </c>
      <c r="B24" s="17" t="s">
        <v>27</v>
      </c>
      <c r="C24" s="124">
        <f>Лист1!H31+Лист1!H32+Лист1!H33+Лист1!H34+Лист1!H35+Лист1!H36+Лист1!H37+Лист1!H38</f>
        <v>60883.73</v>
      </c>
      <c r="D24" s="124">
        <v>0</v>
      </c>
      <c r="E24" s="130">
        <f t="shared" si="1"/>
        <v>60883.73</v>
      </c>
    </row>
    <row r="25" spans="1:5" ht="12" customHeight="1">
      <c r="A25" s="16">
        <v>16</v>
      </c>
      <c r="B25" s="17" t="s">
        <v>28</v>
      </c>
      <c r="C25" s="124">
        <v>0</v>
      </c>
      <c r="D25" s="124">
        <v>0</v>
      </c>
      <c r="E25" s="130">
        <f t="shared" si="1"/>
        <v>0</v>
      </c>
    </row>
    <row r="26" spans="1:5" ht="12" customHeight="1" thickBot="1">
      <c r="A26" s="13">
        <v>17</v>
      </c>
      <c r="B26" s="18" t="s">
        <v>29</v>
      </c>
      <c r="C26" s="125">
        <f>SUM(C20:C25)</f>
        <v>1045251.79</v>
      </c>
      <c r="D26" s="125">
        <f>SUM(D20:D25)</f>
        <v>4094082.4200000004</v>
      </c>
      <c r="E26" s="131">
        <f t="shared" si="1"/>
        <v>5139334.2100000009</v>
      </c>
    </row>
    <row r="27" spans="1:5" ht="12" customHeight="1" thickBot="1">
      <c r="A27" s="9"/>
      <c r="B27" s="10" t="s">
        <v>30</v>
      </c>
      <c r="C27" s="11"/>
      <c r="D27" s="11"/>
      <c r="E27" s="12"/>
    </row>
    <row r="28" spans="1:5" ht="12" customHeight="1">
      <c r="A28" s="13">
        <v>18</v>
      </c>
      <c r="B28" s="19" t="s">
        <v>31</v>
      </c>
      <c r="C28" s="123">
        <f>Лист1!H43</f>
        <v>250000</v>
      </c>
      <c r="D28" s="178"/>
      <c r="E28" s="129">
        <f t="shared" ref="E28:E33" si="2">C28</f>
        <v>250000</v>
      </c>
    </row>
    <row r="29" spans="1:5" ht="12" customHeight="1">
      <c r="A29" s="16">
        <v>19</v>
      </c>
      <c r="B29" s="20" t="s">
        <v>32</v>
      </c>
      <c r="C29" s="124">
        <v>0</v>
      </c>
      <c r="D29" s="178"/>
      <c r="E29" s="130">
        <f t="shared" si="2"/>
        <v>0</v>
      </c>
    </row>
    <row r="30" spans="1:5" ht="12" customHeight="1">
      <c r="A30" s="16">
        <v>20</v>
      </c>
      <c r="B30" s="20" t="s">
        <v>33</v>
      </c>
      <c r="C30" s="124">
        <v>0</v>
      </c>
      <c r="D30" s="178"/>
      <c r="E30" s="130">
        <f t="shared" si="2"/>
        <v>0</v>
      </c>
    </row>
    <row r="31" spans="1:5" ht="12" customHeight="1">
      <c r="A31" s="16">
        <v>21</v>
      </c>
      <c r="B31" s="20" t="s">
        <v>34</v>
      </c>
      <c r="C31" s="124">
        <v>2287204</v>
      </c>
      <c r="D31" s="178"/>
      <c r="E31" s="130">
        <f t="shared" si="2"/>
        <v>2287204</v>
      </c>
    </row>
    <row r="32" spans="1:5" ht="12" customHeight="1">
      <c r="A32" s="16">
        <v>22</v>
      </c>
      <c r="B32" s="20" t="s">
        <v>35</v>
      </c>
      <c r="C32" s="124">
        <v>0</v>
      </c>
      <c r="D32" s="178"/>
      <c r="E32" s="130">
        <f t="shared" si="2"/>
        <v>0</v>
      </c>
    </row>
    <row r="33" spans="1:5" ht="12" customHeight="1" thickBot="1">
      <c r="A33" s="21">
        <v>23</v>
      </c>
      <c r="B33" s="18" t="s">
        <v>36</v>
      </c>
      <c r="C33" s="125">
        <f>SUM(C28:C32)</f>
        <v>2537204</v>
      </c>
      <c r="D33" s="178"/>
      <c r="E33" s="131">
        <f t="shared" si="2"/>
        <v>2537204</v>
      </c>
    </row>
    <row r="34" spans="1:5" ht="12" customHeight="1" thickBot="1">
      <c r="A34" s="127">
        <v>24</v>
      </c>
      <c r="B34" s="128" t="s">
        <v>37</v>
      </c>
      <c r="C34" s="126">
        <f>C26+C33</f>
        <v>3582455.79</v>
      </c>
      <c r="D34" s="126">
        <f>D26</f>
        <v>4094082.4200000004</v>
      </c>
      <c r="E34" s="132">
        <f>C34+D34</f>
        <v>7676538.2100000009</v>
      </c>
    </row>
    <row r="35" spans="1:5" ht="12" customHeight="1">
      <c r="A35" s="2"/>
      <c r="B35" s="2"/>
      <c r="C35" s="22"/>
      <c r="D35" s="22"/>
      <c r="E35" s="22"/>
    </row>
    <row r="36" spans="1:5" ht="12" customHeight="1">
      <c r="A36" s="2"/>
      <c r="B36" s="2"/>
      <c r="C36" s="2"/>
      <c r="D36" s="2"/>
      <c r="E36" s="2"/>
    </row>
    <row r="37" spans="1:5" ht="12" customHeight="1">
      <c r="A37" s="2"/>
      <c r="B37" s="2"/>
      <c r="C37" s="23"/>
      <c r="D37" s="24"/>
      <c r="E37" s="2"/>
    </row>
    <row r="38" spans="1:5" ht="12" customHeight="1">
      <c r="A38" s="2"/>
      <c r="B38" s="2" t="s">
        <v>106</v>
      </c>
      <c r="C38" s="2"/>
      <c r="D38" s="25"/>
      <c r="E38" s="2"/>
    </row>
    <row r="39" spans="1:5" ht="12" customHeight="1">
      <c r="C39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3"/>
  <sheetViews>
    <sheetView showGridLines="0" view="pageBreakPreview" topLeftCell="A28" zoomScale="90" zoomScaleSheetLayoutView="90" workbookViewId="0">
      <selection activeCell="C52" sqref="C52"/>
    </sheetView>
  </sheetViews>
  <sheetFormatPr defaultColWidth="9.140625" defaultRowHeight="11.25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7" customWidth="1"/>
    <col min="6" max="16384" width="9.140625" style="28"/>
  </cols>
  <sheetData>
    <row r="1" spans="1:5">
      <c r="A1" s="136" t="s">
        <v>0</v>
      </c>
      <c r="B1" s="122" t="str">
        <f>Info!B1</f>
        <v>შპს მისო MJC</v>
      </c>
      <c r="C1" s="27"/>
      <c r="D1" s="27"/>
      <c r="E1" s="166"/>
    </row>
    <row r="2" spans="1:5">
      <c r="A2" s="136" t="s">
        <v>1</v>
      </c>
      <c r="B2" s="122" t="str">
        <f>Info!B2</f>
        <v>03/31/2018</v>
      </c>
      <c r="C2" s="27"/>
      <c r="D2" s="27"/>
      <c r="E2" s="166"/>
    </row>
    <row r="3" spans="1:5">
      <c r="A3" s="27"/>
      <c r="B3" s="29"/>
      <c r="C3" s="27"/>
      <c r="D3" s="27"/>
      <c r="E3" s="166"/>
    </row>
    <row r="4" spans="1:5" ht="12" thickBot="1">
      <c r="A4" s="30" t="s">
        <v>38</v>
      </c>
      <c r="B4" s="31" t="s">
        <v>39</v>
      </c>
      <c r="C4" s="27"/>
      <c r="D4" s="27"/>
      <c r="E4" s="32" t="s">
        <v>4</v>
      </c>
    </row>
    <row r="5" spans="1:5" ht="12" thickBot="1">
      <c r="A5" s="33" t="s">
        <v>5</v>
      </c>
      <c r="B5" s="34"/>
      <c r="C5" s="35" t="s">
        <v>7</v>
      </c>
      <c r="D5" s="36" t="s">
        <v>8</v>
      </c>
      <c r="E5" s="37" t="s">
        <v>9</v>
      </c>
    </row>
    <row r="6" spans="1:5" ht="12" thickBot="1">
      <c r="A6" s="38"/>
      <c r="B6" s="39" t="s">
        <v>40</v>
      </c>
      <c r="C6" s="39"/>
      <c r="D6" s="39"/>
      <c r="E6" s="39"/>
    </row>
    <row r="7" spans="1:5">
      <c r="A7" s="89">
        <v>1</v>
      </c>
      <c r="B7" s="40" t="s">
        <v>41</v>
      </c>
      <c r="C7" s="41">
        <v>0</v>
      </c>
      <c r="D7" s="42">
        <v>0</v>
      </c>
      <c r="E7" s="167">
        <f t="shared" ref="E7:E24" si="0">C7+D7</f>
        <v>0</v>
      </c>
    </row>
    <row r="8" spans="1:5">
      <c r="A8" s="89">
        <v>2</v>
      </c>
      <c r="B8" s="43" t="s">
        <v>42</v>
      </c>
      <c r="C8" s="137">
        <f>SUM(C9:C15)</f>
        <v>196825.26</v>
      </c>
      <c r="D8" s="138">
        <f>SUM(D9:D15)</f>
        <v>63407.8</v>
      </c>
      <c r="E8" s="168">
        <f t="shared" si="0"/>
        <v>260233.06</v>
      </c>
    </row>
    <row r="9" spans="1:5">
      <c r="A9" s="89">
        <v>2.1</v>
      </c>
      <c r="B9" s="44" t="s">
        <v>43</v>
      </c>
      <c r="C9" s="41">
        <v>0</v>
      </c>
      <c r="D9" s="42">
        <v>0</v>
      </c>
      <c r="E9" s="169">
        <f t="shared" si="0"/>
        <v>0</v>
      </c>
    </row>
    <row r="10" spans="1:5">
      <c r="A10" s="89">
        <v>2.2000000000000002</v>
      </c>
      <c r="B10" s="44" t="s">
        <v>44</v>
      </c>
      <c r="C10" s="41">
        <v>0</v>
      </c>
      <c r="D10" s="42">
        <v>0</v>
      </c>
      <c r="E10" s="169">
        <f t="shared" si="0"/>
        <v>0</v>
      </c>
    </row>
    <row r="11" spans="1:5">
      <c r="A11" s="89">
        <v>2.2999999999999998</v>
      </c>
      <c r="B11" s="44" t="s">
        <v>45</v>
      </c>
      <c r="C11" s="41">
        <v>0</v>
      </c>
      <c r="D11" s="42">
        <v>0</v>
      </c>
      <c r="E11" s="169">
        <f t="shared" si="0"/>
        <v>0</v>
      </c>
    </row>
    <row r="12" spans="1:5">
      <c r="A12" s="89">
        <v>2.4</v>
      </c>
      <c r="B12" s="44" t="s">
        <v>46</v>
      </c>
      <c r="C12" s="41">
        <v>0</v>
      </c>
      <c r="D12" s="42">
        <v>0</v>
      </c>
      <c r="E12" s="169">
        <f t="shared" si="0"/>
        <v>0</v>
      </c>
    </row>
    <row r="13" spans="1:5">
      <c r="A13" s="89">
        <v>2.5</v>
      </c>
      <c r="B13" s="44" t="s">
        <v>47</v>
      </c>
      <c r="C13" s="41">
        <v>0</v>
      </c>
      <c r="D13" s="42">
        <v>0</v>
      </c>
      <c r="E13" s="169">
        <f t="shared" si="0"/>
        <v>0</v>
      </c>
    </row>
    <row r="14" spans="1:5">
      <c r="A14" s="89">
        <v>2.6</v>
      </c>
      <c r="B14" s="44" t="s">
        <v>48</v>
      </c>
      <c r="C14" s="41">
        <v>0</v>
      </c>
      <c r="D14" s="42">
        <v>0</v>
      </c>
      <c r="E14" s="169">
        <f>C14+D14</f>
        <v>0</v>
      </c>
    </row>
    <row r="15" spans="1:5">
      <c r="A15" s="89">
        <v>2.7</v>
      </c>
      <c r="B15" s="44" t="s">
        <v>49</v>
      </c>
      <c r="C15" s="41">
        <f>Лист1!H46</f>
        <v>196825.26</v>
      </c>
      <c r="D15" s="42">
        <f>Лист1!H47</f>
        <v>63407.8</v>
      </c>
      <c r="E15" s="169">
        <f t="shared" si="0"/>
        <v>260233.06</v>
      </c>
    </row>
    <row r="16" spans="1:5">
      <c r="A16" s="89">
        <v>3</v>
      </c>
      <c r="B16" s="43" t="s">
        <v>50</v>
      </c>
      <c r="C16" s="137">
        <f>SUM(C17:C20)</f>
        <v>0</v>
      </c>
      <c r="D16" s="138">
        <f>SUM(D17:D20)</f>
        <v>0</v>
      </c>
      <c r="E16" s="168">
        <f t="shared" si="0"/>
        <v>0</v>
      </c>
    </row>
    <row r="17" spans="1:5">
      <c r="A17" s="89">
        <v>3.1</v>
      </c>
      <c r="B17" s="44" t="s">
        <v>51</v>
      </c>
      <c r="C17" s="41">
        <v>0</v>
      </c>
      <c r="D17" s="42">
        <v>0</v>
      </c>
      <c r="E17" s="169">
        <f t="shared" si="0"/>
        <v>0</v>
      </c>
    </row>
    <row r="18" spans="1:5">
      <c r="A18" s="89">
        <v>3.2</v>
      </c>
      <c r="B18" s="44" t="s">
        <v>52</v>
      </c>
      <c r="C18" s="41">
        <v>0</v>
      </c>
      <c r="D18" s="42">
        <v>0</v>
      </c>
      <c r="E18" s="169">
        <f t="shared" si="0"/>
        <v>0</v>
      </c>
    </row>
    <row r="19" spans="1:5">
      <c r="A19" s="89">
        <v>3.3</v>
      </c>
      <c r="B19" s="44" t="s">
        <v>53</v>
      </c>
      <c r="C19" s="41">
        <v>0</v>
      </c>
      <c r="D19" s="42">
        <v>0</v>
      </c>
      <c r="E19" s="169">
        <f t="shared" si="0"/>
        <v>0</v>
      </c>
    </row>
    <row r="20" spans="1:5">
      <c r="A20" s="89">
        <v>3.4</v>
      </c>
      <c r="B20" s="44" t="s">
        <v>54</v>
      </c>
      <c r="C20" s="41">
        <v>0</v>
      </c>
      <c r="D20" s="42">
        <v>0</v>
      </c>
      <c r="E20" s="169">
        <f t="shared" si="0"/>
        <v>0</v>
      </c>
    </row>
    <row r="21" spans="1:5" ht="22.5">
      <c r="A21" s="89">
        <v>4</v>
      </c>
      <c r="B21" s="45" t="s">
        <v>55</v>
      </c>
      <c r="C21" s="41">
        <f>Лист1!H51</f>
        <v>68854.19</v>
      </c>
      <c r="D21" s="42">
        <f>Лист1!H52</f>
        <v>49095.73</v>
      </c>
      <c r="E21" s="168">
        <f t="shared" si="0"/>
        <v>117949.92000000001</v>
      </c>
    </row>
    <row r="22" spans="1:5" ht="22.5">
      <c r="A22" s="89">
        <v>5</v>
      </c>
      <c r="B22" s="45" t="s">
        <v>56</v>
      </c>
      <c r="C22" s="41">
        <v>0</v>
      </c>
      <c r="D22" s="42">
        <v>0</v>
      </c>
      <c r="E22" s="168">
        <f t="shared" si="0"/>
        <v>0</v>
      </c>
    </row>
    <row r="23" spans="1:5">
      <c r="A23" s="90">
        <v>6</v>
      </c>
      <c r="B23" s="46" t="s">
        <v>57</v>
      </c>
      <c r="C23" s="91">
        <v>0</v>
      </c>
      <c r="D23" s="92">
        <v>0</v>
      </c>
      <c r="E23" s="170">
        <f t="shared" si="0"/>
        <v>0</v>
      </c>
    </row>
    <row r="24" spans="1:5" ht="12" thickBot="1">
      <c r="A24" s="95">
        <v>7</v>
      </c>
      <c r="B24" s="139" t="s">
        <v>58</v>
      </c>
      <c r="C24" s="140">
        <f>SUM(C7:C8,C21:C23,C16)</f>
        <v>265679.45</v>
      </c>
      <c r="D24" s="140">
        <f>SUM(D7:D8,D21:D23,D16)</f>
        <v>112503.53</v>
      </c>
      <c r="E24" s="141">
        <f t="shared" si="0"/>
        <v>378182.98</v>
      </c>
    </row>
    <row r="25" spans="1:5" ht="12" thickBot="1">
      <c r="A25" s="47"/>
      <c r="B25" s="39" t="s">
        <v>59</v>
      </c>
      <c r="C25" s="39"/>
      <c r="D25" s="39"/>
      <c r="E25" s="39"/>
    </row>
    <row r="26" spans="1:5" ht="22.5">
      <c r="A26" s="89">
        <v>8</v>
      </c>
      <c r="B26" s="48" t="s">
        <v>60</v>
      </c>
      <c r="C26" s="49">
        <f>Лист1!G53</f>
        <v>23352</v>
      </c>
      <c r="D26" s="50">
        <f>Лист1!G54</f>
        <v>71492.69</v>
      </c>
      <c r="E26" s="167">
        <f t="shared" ref="E26:E34" si="1">C26+D26</f>
        <v>94844.69</v>
      </c>
    </row>
    <row r="27" spans="1:5">
      <c r="A27" s="89">
        <v>9</v>
      </c>
      <c r="B27" s="51" t="s">
        <v>61</v>
      </c>
      <c r="C27" s="52">
        <f>Лист1!G55</f>
        <v>17722.95</v>
      </c>
      <c r="D27" s="53">
        <f>Лист1!G56</f>
        <v>38298.44</v>
      </c>
      <c r="E27" s="168">
        <f t="shared" si="1"/>
        <v>56021.39</v>
      </c>
    </row>
    <row r="28" spans="1:5">
      <c r="A28" s="89">
        <v>10</v>
      </c>
      <c r="B28" s="51" t="s">
        <v>62</v>
      </c>
      <c r="C28" s="52">
        <v>0</v>
      </c>
      <c r="D28" s="53">
        <v>0</v>
      </c>
      <c r="E28" s="168">
        <f t="shared" si="1"/>
        <v>0</v>
      </c>
    </row>
    <row r="29" spans="1:5">
      <c r="A29" s="89">
        <v>11</v>
      </c>
      <c r="B29" s="51" t="s">
        <v>63</v>
      </c>
      <c r="C29" s="52">
        <v>0</v>
      </c>
      <c r="D29" s="53">
        <v>0</v>
      </c>
      <c r="E29" s="168">
        <f t="shared" si="1"/>
        <v>0</v>
      </c>
    </row>
    <row r="30" spans="1:5">
      <c r="A30" s="89">
        <v>12</v>
      </c>
      <c r="B30" s="51" t="s">
        <v>64</v>
      </c>
      <c r="C30" s="52">
        <v>0</v>
      </c>
      <c r="D30" s="53">
        <v>0</v>
      </c>
      <c r="E30" s="168">
        <f t="shared" si="1"/>
        <v>0</v>
      </c>
    </row>
    <row r="31" spans="1:5">
      <c r="A31" s="89">
        <v>13</v>
      </c>
      <c r="B31" s="51" t="s">
        <v>65</v>
      </c>
      <c r="C31" s="52">
        <v>0</v>
      </c>
      <c r="D31" s="53">
        <v>0</v>
      </c>
      <c r="E31" s="168">
        <f t="shared" si="1"/>
        <v>0</v>
      </c>
    </row>
    <row r="32" spans="1:5">
      <c r="A32" s="89">
        <v>14</v>
      </c>
      <c r="B32" s="54" t="s">
        <v>66</v>
      </c>
      <c r="C32" s="52">
        <v>0</v>
      </c>
      <c r="D32" s="53">
        <v>0</v>
      </c>
      <c r="E32" s="168">
        <f t="shared" si="1"/>
        <v>0</v>
      </c>
    </row>
    <row r="33" spans="1:5" ht="12" thickBot="1">
      <c r="A33" s="93">
        <v>15</v>
      </c>
      <c r="B33" s="55" t="s">
        <v>67</v>
      </c>
      <c r="C33" s="142">
        <f>SUM(C26:C32)</f>
        <v>41074.949999999997</v>
      </c>
      <c r="D33" s="143">
        <f>SUM(D26:D32)</f>
        <v>109791.13</v>
      </c>
      <c r="E33" s="144">
        <f t="shared" si="1"/>
        <v>150866.08000000002</v>
      </c>
    </row>
    <row r="34" spans="1:5" ht="12" thickBot="1">
      <c r="A34" s="100">
        <v>16</v>
      </c>
      <c r="B34" s="145" t="s">
        <v>68</v>
      </c>
      <c r="C34" s="140">
        <f>C24-C33</f>
        <v>224604.5</v>
      </c>
      <c r="D34" s="146">
        <f>D24-D33</f>
        <v>2712.3999999999942</v>
      </c>
      <c r="E34" s="141">
        <f t="shared" si="1"/>
        <v>227316.9</v>
      </c>
    </row>
    <row r="35" spans="1:5" ht="12" thickBot="1">
      <c r="A35" s="94"/>
      <c r="B35" s="39" t="s">
        <v>69</v>
      </c>
      <c r="C35" s="39"/>
      <c r="D35" s="39"/>
      <c r="E35" s="39"/>
    </row>
    <row r="36" spans="1:5">
      <c r="A36" s="95">
        <v>17</v>
      </c>
      <c r="B36" s="57" t="s">
        <v>70</v>
      </c>
      <c r="C36" s="147">
        <f>C37-C38</f>
        <v>-6096.17</v>
      </c>
      <c r="D36" s="148">
        <f>D37-D38</f>
        <v>0</v>
      </c>
      <c r="E36" s="167">
        <f t="shared" ref="E36:E45" si="2">C36+D36</f>
        <v>-6096.17</v>
      </c>
    </row>
    <row r="37" spans="1:5" ht="22.5">
      <c r="A37" s="89">
        <v>17.100000000000001</v>
      </c>
      <c r="B37" s="58" t="s">
        <v>71</v>
      </c>
      <c r="C37" s="41">
        <v>0</v>
      </c>
      <c r="D37" s="42">
        <v>0</v>
      </c>
      <c r="E37" s="169">
        <f t="shared" si="2"/>
        <v>0</v>
      </c>
    </row>
    <row r="38" spans="1:5" ht="22.5">
      <c r="A38" s="89">
        <v>17.2</v>
      </c>
      <c r="B38" s="58" t="s">
        <v>72</v>
      </c>
      <c r="C38" s="41">
        <f>Лист1!G58</f>
        <v>6096.17</v>
      </c>
      <c r="D38" s="42">
        <v>0</v>
      </c>
      <c r="E38" s="169">
        <f t="shared" si="2"/>
        <v>6096.17</v>
      </c>
    </row>
    <row r="39" spans="1:5">
      <c r="A39" s="89">
        <v>18</v>
      </c>
      <c r="B39" s="45" t="s">
        <v>73</v>
      </c>
      <c r="C39" s="52">
        <v>0</v>
      </c>
      <c r="D39" s="53">
        <v>0</v>
      </c>
      <c r="E39" s="168">
        <f t="shared" si="2"/>
        <v>0</v>
      </c>
    </row>
    <row r="40" spans="1:5">
      <c r="A40" s="89">
        <v>19</v>
      </c>
      <c r="B40" s="45" t="s">
        <v>74</v>
      </c>
      <c r="C40" s="52">
        <v>0</v>
      </c>
      <c r="D40" s="53">
        <v>0</v>
      </c>
      <c r="E40" s="168">
        <f t="shared" si="2"/>
        <v>0</v>
      </c>
    </row>
    <row r="41" spans="1:5" ht="22.5">
      <c r="A41" s="89">
        <v>20</v>
      </c>
      <c r="B41" s="45" t="s">
        <v>75</v>
      </c>
      <c r="C41" s="52">
        <f>Лист1!H48-Лист1!G57</f>
        <v>140.83000000000038</v>
      </c>
      <c r="D41" s="53">
        <v>0</v>
      </c>
      <c r="E41" s="168">
        <f t="shared" si="2"/>
        <v>140.83000000000038</v>
      </c>
    </row>
    <row r="42" spans="1:5">
      <c r="A42" s="89">
        <v>21</v>
      </c>
      <c r="B42" s="45" t="s">
        <v>76</v>
      </c>
      <c r="C42" s="52">
        <f>Лист1!H49-Лист1!G59</f>
        <v>27768.360000000015</v>
      </c>
      <c r="D42" s="53">
        <v>0</v>
      </c>
      <c r="E42" s="168">
        <f t="shared" si="2"/>
        <v>27768.360000000015</v>
      </c>
    </row>
    <row r="43" spans="1:5">
      <c r="A43" s="89">
        <v>22</v>
      </c>
      <c r="B43" s="45" t="s">
        <v>77</v>
      </c>
      <c r="C43" s="52">
        <v>0</v>
      </c>
      <c r="D43" s="53">
        <v>0</v>
      </c>
      <c r="E43" s="168">
        <f t="shared" si="2"/>
        <v>0</v>
      </c>
    </row>
    <row r="44" spans="1:5">
      <c r="A44" s="90">
        <v>23</v>
      </c>
      <c r="B44" s="46" t="s">
        <v>78</v>
      </c>
      <c r="C44" s="96">
        <f>Лист1!H50</f>
        <v>30000</v>
      </c>
      <c r="D44" s="97">
        <v>0</v>
      </c>
      <c r="E44" s="170">
        <f t="shared" si="2"/>
        <v>30000</v>
      </c>
    </row>
    <row r="45" spans="1:5" ht="12" thickBot="1">
      <c r="A45" s="95">
        <v>24</v>
      </c>
      <c r="B45" s="145" t="s">
        <v>79</v>
      </c>
      <c r="C45" s="140">
        <f>SUM(C36,C39:C44)</f>
        <v>51813.020000000019</v>
      </c>
      <c r="D45" s="146">
        <f>SUM(D36,D39:D44)</f>
        <v>0</v>
      </c>
      <c r="E45" s="141">
        <f t="shared" si="2"/>
        <v>51813.020000000019</v>
      </c>
    </row>
    <row r="46" spans="1:5" ht="12" thickBot="1">
      <c r="A46" s="47"/>
      <c r="B46" s="39" t="s">
        <v>80</v>
      </c>
      <c r="C46" s="39"/>
      <c r="D46" s="39"/>
      <c r="E46" s="39"/>
    </row>
    <row r="47" spans="1:5" ht="22.5">
      <c r="A47" s="89">
        <v>25</v>
      </c>
      <c r="B47" s="40" t="s">
        <v>81</v>
      </c>
      <c r="C47" s="52">
        <v>0</v>
      </c>
      <c r="D47" s="53">
        <v>0</v>
      </c>
      <c r="E47" s="171">
        <f t="shared" ref="E47:E54" si="3">C47+D47</f>
        <v>0</v>
      </c>
    </row>
    <row r="48" spans="1:5">
      <c r="A48" s="89">
        <v>26</v>
      </c>
      <c r="B48" s="45" t="s">
        <v>82</v>
      </c>
      <c r="C48" s="52">
        <f>Лист1!G62</f>
        <v>38418.75</v>
      </c>
      <c r="D48" s="53">
        <v>0</v>
      </c>
      <c r="E48" s="172">
        <f t="shared" si="3"/>
        <v>38418.75</v>
      </c>
    </row>
    <row r="49" spans="1:5">
      <c r="A49" s="89">
        <v>27</v>
      </c>
      <c r="B49" s="45" t="s">
        <v>83</v>
      </c>
      <c r="C49" s="52">
        <v>0</v>
      </c>
      <c r="D49" s="53">
        <v>0</v>
      </c>
      <c r="E49" s="172">
        <f t="shared" si="3"/>
        <v>0</v>
      </c>
    </row>
    <row r="50" spans="1:5">
      <c r="A50" s="89">
        <v>28</v>
      </c>
      <c r="B50" s="45" t="s">
        <v>84</v>
      </c>
      <c r="C50" s="52">
        <f>Лист1!G61</f>
        <v>5700</v>
      </c>
      <c r="D50" s="53">
        <v>0</v>
      </c>
      <c r="E50" s="172">
        <f t="shared" si="3"/>
        <v>5700</v>
      </c>
    </row>
    <row r="51" spans="1:5">
      <c r="A51" s="89">
        <v>29</v>
      </c>
      <c r="B51" s="45" t="s">
        <v>85</v>
      </c>
      <c r="C51" s="52">
        <v>0</v>
      </c>
      <c r="D51" s="53">
        <v>0</v>
      </c>
      <c r="E51" s="172">
        <f t="shared" si="3"/>
        <v>0</v>
      </c>
    </row>
    <row r="52" spans="1:5">
      <c r="A52" s="89">
        <v>30</v>
      </c>
      <c r="B52" s="45" t="s">
        <v>86</v>
      </c>
      <c r="C52" s="52">
        <f>Лист1!G63+Лист1!G64+Лист1!G65+Лист1!G66+7536.23</f>
        <v>52505.2</v>
      </c>
      <c r="D52" s="53">
        <v>0</v>
      </c>
      <c r="E52" s="172">
        <f t="shared" si="3"/>
        <v>52505.2</v>
      </c>
    </row>
    <row r="53" spans="1:5">
      <c r="A53" s="90">
        <v>31</v>
      </c>
      <c r="B53" s="59" t="s">
        <v>87</v>
      </c>
      <c r="C53" s="149">
        <f>SUM(C47:C52)</f>
        <v>96623.95</v>
      </c>
      <c r="D53" s="150">
        <f>SUM(D47:D52)</f>
        <v>0</v>
      </c>
      <c r="E53" s="173">
        <f t="shared" si="3"/>
        <v>96623.95</v>
      </c>
    </row>
    <row r="54" spans="1:5" ht="12" thickBot="1">
      <c r="A54" s="95">
        <v>32</v>
      </c>
      <c r="B54" s="151" t="s">
        <v>88</v>
      </c>
      <c r="C54" s="152">
        <f>C45-C53</f>
        <v>-44810.929999999978</v>
      </c>
      <c r="D54" s="153">
        <f>D45-D53</f>
        <v>0</v>
      </c>
      <c r="E54" s="154">
        <f t="shared" si="3"/>
        <v>-44810.929999999978</v>
      </c>
    </row>
    <row r="55" spans="1:5" ht="12" thickBot="1">
      <c r="A55" s="155"/>
      <c r="B55" s="155"/>
      <c r="C55" s="156"/>
      <c r="D55" s="156"/>
      <c r="E55" s="156"/>
    </row>
    <row r="56" spans="1:5" ht="12" thickBot="1">
      <c r="A56" s="89">
        <v>33</v>
      </c>
      <c r="B56" s="78" t="s">
        <v>89</v>
      </c>
      <c r="C56" s="157">
        <f>C34+C54</f>
        <v>179793.57</v>
      </c>
      <c r="D56" s="158">
        <f>D34+D54</f>
        <v>2712.3999999999942</v>
      </c>
      <c r="E56" s="159">
        <f>C56+D56</f>
        <v>182505.97</v>
      </c>
    </row>
    <row r="57" spans="1:5" ht="12" thickBot="1">
      <c r="A57" s="60"/>
      <c r="B57" s="61"/>
      <c r="C57" s="62"/>
      <c r="D57" s="63"/>
      <c r="E57" s="156"/>
    </row>
    <row r="58" spans="1:5">
      <c r="A58" s="89">
        <v>34</v>
      </c>
      <c r="B58" s="40" t="s">
        <v>90</v>
      </c>
      <c r="C58" s="64">
        <v>209990.32</v>
      </c>
      <c r="D58" s="65"/>
      <c r="E58" s="171">
        <f>C58</f>
        <v>209990.32</v>
      </c>
    </row>
    <row r="59" spans="1:5" ht="22.5">
      <c r="A59" s="89">
        <v>35</v>
      </c>
      <c r="B59" s="45" t="s">
        <v>91</v>
      </c>
      <c r="C59" s="66">
        <v>0</v>
      </c>
      <c r="D59" s="67"/>
      <c r="E59" s="172">
        <f>C59</f>
        <v>0</v>
      </c>
    </row>
    <row r="60" spans="1:5" ht="22.5">
      <c r="A60" s="90">
        <v>36</v>
      </c>
      <c r="B60" s="46" t="s">
        <v>92</v>
      </c>
      <c r="C60" s="68">
        <v>0</v>
      </c>
      <c r="D60" s="69"/>
      <c r="E60" s="173">
        <f>C60</f>
        <v>0</v>
      </c>
    </row>
    <row r="61" spans="1:5" ht="12" thickBot="1">
      <c r="A61" s="98">
        <v>37</v>
      </c>
      <c r="B61" s="145" t="s">
        <v>93</v>
      </c>
      <c r="C61" s="162">
        <f>SUM(C58:C60)</f>
        <v>209990.32</v>
      </c>
      <c r="D61" s="70"/>
      <c r="E61" s="160">
        <f>C61</f>
        <v>209990.32</v>
      </c>
    </row>
    <row r="62" spans="1:5" ht="12" thickBot="1">
      <c r="A62" s="99"/>
      <c r="B62" s="71"/>
      <c r="C62" s="72"/>
      <c r="D62" s="72"/>
      <c r="E62" s="174"/>
    </row>
    <row r="63" spans="1:5" ht="23.25" thickBot="1">
      <c r="A63" s="100">
        <v>38</v>
      </c>
      <c r="B63" s="73" t="s">
        <v>94</v>
      </c>
      <c r="C63" s="157">
        <f>C56-C61</f>
        <v>-30196.75</v>
      </c>
      <c r="D63" s="158">
        <f>D56</f>
        <v>2712.3999999999942</v>
      </c>
      <c r="E63" s="159">
        <f>C63+D63</f>
        <v>-27484.350000000006</v>
      </c>
    </row>
    <row r="64" spans="1:5" s="77" customFormat="1" ht="12" thickBot="1">
      <c r="A64" s="100">
        <v>39</v>
      </c>
      <c r="B64" s="74" t="s">
        <v>95</v>
      </c>
      <c r="C64" s="75">
        <v>0</v>
      </c>
      <c r="D64" s="76"/>
      <c r="E64" s="174">
        <f>C64</f>
        <v>0</v>
      </c>
    </row>
    <row r="65" spans="1:5" ht="12" thickBot="1">
      <c r="A65" s="100">
        <v>40</v>
      </c>
      <c r="B65" s="78" t="s">
        <v>96</v>
      </c>
      <c r="C65" s="157">
        <f>C63-C64</f>
        <v>-30196.75</v>
      </c>
      <c r="D65" s="158">
        <f>D63</f>
        <v>2712.3999999999942</v>
      </c>
      <c r="E65" s="159">
        <f>C65+D65</f>
        <v>-27484.350000000006</v>
      </c>
    </row>
    <row r="66" spans="1:5" s="77" customFormat="1" ht="12" thickBot="1">
      <c r="A66" s="100">
        <v>41</v>
      </c>
      <c r="B66" s="79" t="s">
        <v>97</v>
      </c>
      <c r="C66" s="80">
        <v>0</v>
      </c>
      <c r="D66" s="81"/>
      <c r="E66" s="160">
        <f>C66</f>
        <v>0</v>
      </c>
    </row>
    <row r="67" spans="1:5" ht="12" thickBot="1">
      <c r="A67" s="163">
        <v>42</v>
      </c>
      <c r="B67" s="164" t="s">
        <v>98</v>
      </c>
      <c r="C67" s="165">
        <f>C65+C66</f>
        <v>-30196.75</v>
      </c>
      <c r="D67" s="165">
        <f>D65</f>
        <v>2712.3999999999942</v>
      </c>
      <c r="E67" s="161">
        <f>C67+D67</f>
        <v>-27484.350000000006</v>
      </c>
    </row>
    <row r="68" spans="1:5" ht="12" thickTop="1">
      <c r="A68" s="82"/>
      <c r="B68" s="27"/>
      <c r="C68" s="83"/>
      <c r="D68" s="83"/>
      <c r="E68" s="175"/>
    </row>
    <row r="69" spans="1:5">
      <c r="A69" s="84"/>
      <c r="B69" s="85" t="s">
        <v>106</v>
      </c>
      <c r="C69" s="86"/>
      <c r="D69" s="86"/>
      <c r="E69" s="176"/>
    </row>
    <row r="70" spans="1:5">
      <c r="A70" s="84"/>
      <c r="B70" s="85"/>
      <c r="C70" s="86"/>
      <c r="D70" s="86"/>
      <c r="E70" s="176"/>
    </row>
    <row r="71" spans="1:5">
      <c r="A71" s="84"/>
      <c r="B71" s="85"/>
      <c r="C71" s="86"/>
      <c r="D71" s="86"/>
      <c r="E71" s="176"/>
    </row>
    <row r="72" spans="1:5">
      <c r="A72" s="85"/>
      <c r="B72" s="86"/>
      <c r="C72" s="86"/>
      <c r="D72" s="86"/>
      <c r="E72" s="176"/>
    </row>
    <row r="73" spans="1:5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zoomScale="80" zoomScaleNormal="80" zoomScaleSheetLayoutView="90" workbookViewId="0">
      <selection activeCell="B8" sqref="B8:C8"/>
    </sheetView>
  </sheetViews>
  <sheetFormatPr defaultRowHeight="12" customHeight="1"/>
  <cols>
    <col min="1" max="1" width="9.140625" style="102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>
      <c r="A1" s="87" t="s">
        <v>0</v>
      </c>
      <c r="B1" s="113" t="s">
        <v>108</v>
      </c>
      <c r="C1" s="101"/>
    </row>
    <row r="2" spans="1:3" ht="12" customHeight="1">
      <c r="A2" s="87" t="s">
        <v>1</v>
      </c>
      <c r="B2" s="114" t="s">
        <v>107</v>
      </c>
      <c r="C2" s="103"/>
    </row>
    <row r="3" spans="1:3" ht="12" customHeight="1" thickBot="1">
      <c r="A3" s="104"/>
      <c r="B3" s="105" t="s">
        <v>101</v>
      </c>
      <c r="C3" s="106"/>
    </row>
    <row r="4" spans="1:3" ht="12" customHeight="1">
      <c r="A4" s="187" t="s">
        <v>99</v>
      </c>
      <c r="B4" s="188"/>
      <c r="C4" s="189"/>
    </row>
    <row r="5" spans="1:3" ht="12" customHeight="1">
      <c r="A5" s="107">
        <v>1</v>
      </c>
      <c r="B5" s="185" t="s">
        <v>109</v>
      </c>
      <c r="C5" s="186"/>
    </row>
    <row r="6" spans="1:3" ht="12" customHeight="1">
      <c r="A6" s="107">
        <v>2</v>
      </c>
      <c r="B6" s="185" t="s">
        <v>165</v>
      </c>
      <c r="C6" s="186"/>
    </row>
    <row r="7" spans="1:3" ht="12" customHeight="1">
      <c r="A7" s="107">
        <v>3</v>
      </c>
      <c r="B7" s="185" t="s">
        <v>166</v>
      </c>
      <c r="C7" s="186"/>
    </row>
    <row r="8" spans="1:3" ht="12" customHeight="1">
      <c r="A8" s="107">
        <v>4</v>
      </c>
      <c r="B8" s="185"/>
      <c r="C8" s="186"/>
    </row>
    <row r="9" spans="1:3" ht="12" customHeight="1">
      <c r="A9" s="107">
        <v>5</v>
      </c>
      <c r="B9" s="185"/>
      <c r="C9" s="186"/>
    </row>
    <row r="10" spans="1:3" ht="12" customHeight="1">
      <c r="A10" s="115"/>
      <c r="B10" s="118"/>
      <c r="C10" s="179"/>
    </row>
    <row r="11" spans="1:3" ht="12" customHeight="1">
      <c r="A11" s="190" t="s">
        <v>100</v>
      </c>
      <c r="B11" s="191"/>
      <c r="C11" s="192"/>
    </row>
    <row r="12" spans="1:3" ht="12" customHeight="1">
      <c r="A12" s="107">
        <v>1</v>
      </c>
      <c r="B12" s="185" t="s">
        <v>109</v>
      </c>
      <c r="C12" s="186"/>
    </row>
    <row r="13" spans="1:3" ht="12" customHeight="1">
      <c r="A13" s="107">
        <v>2</v>
      </c>
      <c r="B13" s="185"/>
      <c r="C13" s="186"/>
    </row>
    <row r="14" spans="1:3" ht="12" customHeight="1">
      <c r="A14" s="107">
        <v>3</v>
      </c>
      <c r="B14" s="185"/>
      <c r="C14" s="186"/>
    </row>
    <row r="15" spans="1:3" ht="12" customHeight="1">
      <c r="A15" s="107">
        <v>4</v>
      </c>
      <c r="B15" s="185"/>
      <c r="C15" s="186"/>
    </row>
    <row r="16" spans="1:3" ht="12" customHeight="1">
      <c r="A16" s="107">
        <v>5</v>
      </c>
      <c r="B16" s="185"/>
      <c r="C16" s="186"/>
    </row>
    <row r="17" spans="1:4" ht="12" customHeight="1">
      <c r="A17" s="115"/>
      <c r="B17" s="118"/>
      <c r="C17" s="179"/>
    </row>
    <row r="18" spans="1:4" ht="12" customHeight="1">
      <c r="A18" s="182" t="s">
        <v>103</v>
      </c>
      <c r="B18" s="183"/>
      <c r="C18" s="184"/>
    </row>
    <row r="19" spans="1:4" ht="12" customHeight="1">
      <c r="A19" s="107"/>
      <c r="B19" s="109" t="s">
        <v>104</v>
      </c>
      <c r="C19" s="119" t="s">
        <v>105</v>
      </c>
    </row>
    <row r="20" spans="1:4" ht="12" customHeight="1">
      <c r="A20" s="107">
        <v>1</v>
      </c>
      <c r="B20" s="108" t="s">
        <v>109</v>
      </c>
      <c r="C20" s="120">
        <v>1</v>
      </c>
    </row>
    <row r="21" spans="1:4" ht="12" customHeight="1">
      <c r="A21" s="107">
        <v>2</v>
      </c>
      <c r="B21" s="108"/>
      <c r="C21" s="120"/>
    </row>
    <row r="22" spans="1:4" ht="12" customHeight="1">
      <c r="A22" s="107">
        <v>3</v>
      </c>
      <c r="B22" s="108"/>
      <c r="C22" s="120"/>
    </row>
    <row r="23" spans="1:4" ht="12" customHeight="1">
      <c r="A23" s="107">
        <v>4</v>
      </c>
      <c r="B23" s="108"/>
      <c r="C23" s="120"/>
    </row>
    <row r="24" spans="1:4" ht="12" customHeight="1">
      <c r="A24" s="107">
        <v>5</v>
      </c>
      <c r="B24" s="108"/>
      <c r="C24" s="120"/>
    </row>
    <row r="25" spans="1:4" ht="12" customHeight="1">
      <c r="A25" s="107">
        <v>6</v>
      </c>
      <c r="B25" s="108"/>
      <c r="C25" s="120"/>
    </row>
    <row r="26" spans="1:4" ht="12" customHeight="1">
      <c r="A26" s="107">
        <v>7</v>
      </c>
      <c r="B26" s="108"/>
      <c r="C26" s="120"/>
    </row>
    <row r="27" spans="1:4" ht="12" customHeight="1">
      <c r="A27" s="107">
        <v>8</v>
      </c>
      <c r="B27" s="108"/>
      <c r="C27" s="120"/>
    </row>
    <row r="28" spans="1:4" ht="12" customHeight="1">
      <c r="A28" s="107">
        <v>9</v>
      </c>
      <c r="B28" s="108"/>
      <c r="C28" s="120"/>
    </row>
    <row r="29" spans="1:4" ht="12" customHeight="1">
      <c r="A29" s="107">
        <v>10</v>
      </c>
      <c r="B29" s="108"/>
      <c r="C29" s="120"/>
    </row>
    <row r="30" spans="1:4" ht="12" customHeight="1">
      <c r="A30" s="115"/>
      <c r="B30" s="116"/>
      <c r="C30" s="117"/>
      <c r="D30" s="180"/>
    </row>
    <row r="31" spans="1:4" ht="12" customHeight="1">
      <c r="A31" s="182" t="s">
        <v>102</v>
      </c>
      <c r="B31" s="183"/>
      <c r="C31" s="183"/>
      <c r="D31" s="180"/>
    </row>
    <row r="32" spans="1:4" ht="12" customHeight="1">
      <c r="A32" s="107"/>
      <c r="B32" s="109" t="s">
        <v>104</v>
      </c>
      <c r="C32" s="119" t="s">
        <v>105</v>
      </c>
    </row>
    <row r="33" spans="1:3" ht="12" customHeight="1">
      <c r="A33" s="107">
        <v>1</v>
      </c>
      <c r="B33" s="109"/>
      <c r="C33" s="119"/>
    </row>
    <row r="34" spans="1:3" ht="12" customHeight="1">
      <c r="A34" s="107">
        <v>2</v>
      </c>
      <c r="B34" s="109"/>
      <c r="C34" s="119"/>
    </row>
    <row r="35" spans="1:3" ht="12" customHeight="1">
      <c r="A35" s="107">
        <v>3</v>
      </c>
      <c r="B35" s="109"/>
      <c r="C35" s="119"/>
    </row>
    <row r="36" spans="1:3" ht="12" customHeight="1">
      <c r="A36" s="107">
        <v>4</v>
      </c>
      <c r="B36" s="109"/>
      <c r="C36" s="119"/>
    </row>
    <row r="37" spans="1:3" ht="12" customHeight="1">
      <c r="A37" s="107">
        <v>5</v>
      </c>
      <c r="B37" s="109"/>
      <c r="C37" s="119"/>
    </row>
    <row r="38" spans="1:3" ht="12" customHeight="1">
      <c r="A38" s="107">
        <v>6</v>
      </c>
      <c r="B38" s="109"/>
      <c r="C38" s="119"/>
    </row>
    <row r="39" spans="1:3" ht="12" customHeight="1">
      <c r="A39" s="107">
        <v>7</v>
      </c>
      <c r="B39" s="109"/>
      <c r="C39" s="119"/>
    </row>
    <row r="40" spans="1:3" ht="12" customHeight="1">
      <c r="A40" s="107">
        <v>8</v>
      </c>
      <c r="B40" s="108"/>
      <c r="C40" s="120"/>
    </row>
    <row r="41" spans="1:3" ht="12" customHeight="1">
      <c r="A41" s="107">
        <v>9</v>
      </c>
      <c r="B41" s="108"/>
      <c r="C41" s="120"/>
    </row>
    <row r="42" spans="1:3" ht="12" customHeight="1" thickBot="1">
      <c r="A42" s="110">
        <v>10</v>
      </c>
      <c r="B42" s="111"/>
      <c r="C42" s="121"/>
    </row>
    <row r="43" spans="1:3" ht="12" customHeight="1">
      <c r="A43" s="112"/>
      <c r="B43" s="112"/>
      <c r="C43" s="112"/>
    </row>
    <row r="44" spans="1:3" ht="12" customHeight="1">
      <c r="A44" s="112"/>
      <c r="B44" s="181" t="s">
        <v>106</v>
      </c>
      <c r="C44" s="181"/>
    </row>
    <row r="45" spans="1:3" ht="12" customHeight="1">
      <c r="A45" s="112"/>
      <c r="B45" s="112"/>
      <c r="C45" s="112"/>
    </row>
    <row r="46" spans="1:3" ht="12" customHeight="1">
      <c r="A46" s="112"/>
      <c r="B46" s="112"/>
      <c r="C46" s="112"/>
    </row>
    <row r="47" spans="1:3" ht="12" customHeight="1">
      <c r="A47" s="112"/>
      <c r="B47" s="112"/>
      <c r="C47" s="112"/>
    </row>
    <row r="48" spans="1:3" ht="12" customHeight="1">
      <c r="A48" s="112"/>
      <c r="B48" s="112"/>
      <c r="C48" s="112"/>
    </row>
    <row r="49" spans="1:3" ht="12" customHeight="1">
      <c r="A49" s="112"/>
      <c r="B49" s="112"/>
      <c r="C49" s="112"/>
    </row>
    <row r="50" spans="1:3" ht="12" customHeight="1">
      <c r="A50" s="112"/>
      <c r="B50" s="112"/>
      <c r="C50" s="112"/>
    </row>
    <row r="51" spans="1:3" ht="12" customHeight="1">
      <c r="A51" s="112"/>
      <c r="B51" s="112"/>
      <c r="C51" s="112"/>
    </row>
    <row r="52" spans="1:3" ht="12" customHeight="1">
      <c r="A52" s="112"/>
      <c r="B52" s="112"/>
      <c r="C52" s="112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H67"/>
  <sheetViews>
    <sheetView zoomScale="85" zoomScaleNormal="85" workbookViewId="0">
      <pane ySplit="1" topLeftCell="A20" activePane="bottomLeft" state="frozen"/>
      <selection pane="bottomLeft" activeCell="J34" sqref="J34"/>
    </sheetView>
  </sheetViews>
  <sheetFormatPr defaultRowHeight="16.5"/>
  <cols>
    <col min="2" max="2" width="37" style="194" customWidth="1"/>
    <col min="3" max="4" width="11.42578125" bestFit="1" customWidth="1"/>
    <col min="5" max="6" width="12.42578125" bestFit="1" customWidth="1"/>
    <col min="7" max="8" width="11.42578125" bestFit="1" customWidth="1"/>
  </cols>
  <sheetData>
    <row r="2" spans="1:8" s="195" customFormat="1">
      <c r="A2" s="195">
        <v>1001</v>
      </c>
      <c r="B2" s="196" t="s">
        <v>110</v>
      </c>
      <c r="C2" s="197">
        <v>273201.14</v>
      </c>
      <c r="D2" s="195" t="s">
        <v>111</v>
      </c>
      <c r="E2" s="197">
        <v>4878364.66</v>
      </c>
      <c r="F2" s="197">
        <v>5032007.88</v>
      </c>
      <c r="G2" s="197">
        <v>119557.92</v>
      </c>
      <c r="H2" s="195" t="s">
        <v>111</v>
      </c>
    </row>
    <row r="3" spans="1:8" s="195" customFormat="1">
      <c r="A3" s="195">
        <v>1011</v>
      </c>
      <c r="B3" s="196" t="s">
        <v>110</v>
      </c>
      <c r="C3" s="197">
        <v>192487.55</v>
      </c>
      <c r="D3" s="195" t="s">
        <v>111</v>
      </c>
      <c r="E3" s="197">
        <v>3438826.08</v>
      </c>
      <c r="F3" s="197">
        <v>3436797.39</v>
      </c>
      <c r="G3" s="197">
        <v>194516.24</v>
      </c>
      <c r="H3" s="195" t="s">
        <v>111</v>
      </c>
    </row>
    <row r="4" spans="1:8" s="195" customFormat="1">
      <c r="A4" s="195">
        <v>1703</v>
      </c>
      <c r="B4" s="196" t="s">
        <v>112</v>
      </c>
      <c r="C4" s="195">
        <v>551.57000000000005</v>
      </c>
      <c r="D4" s="195" t="s">
        <v>111</v>
      </c>
      <c r="E4" s="197">
        <v>1063441.8600000001</v>
      </c>
      <c r="F4" s="197">
        <v>1053580.75</v>
      </c>
      <c r="G4" s="197">
        <v>10412.68</v>
      </c>
      <c r="H4" s="195" t="s">
        <v>111</v>
      </c>
    </row>
    <row r="5" spans="1:8" s="195" customFormat="1">
      <c r="A5" s="195">
        <v>1713</v>
      </c>
      <c r="B5" s="196" t="s">
        <v>112</v>
      </c>
      <c r="C5" s="197">
        <v>30056.77</v>
      </c>
      <c r="D5" s="195" t="s">
        <v>111</v>
      </c>
      <c r="E5" s="197">
        <v>940485.13</v>
      </c>
      <c r="F5" s="197">
        <v>970488.93</v>
      </c>
      <c r="G5" s="195">
        <v>52.97</v>
      </c>
      <c r="H5" s="195" t="s">
        <v>111</v>
      </c>
    </row>
    <row r="6" spans="1:8" s="195" customFormat="1">
      <c r="A6" s="195">
        <v>1801</v>
      </c>
      <c r="B6" s="196" t="s">
        <v>113</v>
      </c>
      <c r="C6" s="197">
        <v>3694242.5</v>
      </c>
      <c r="D6" s="195" t="s">
        <v>111</v>
      </c>
      <c r="E6" s="197">
        <v>1999743.33</v>
      </c>
      <c r="F6" s="197">
        <v>1294328.58</v>
      </c>
      <c r="G6" s="197">
        <v>4399657.25</v>
      </c>
      <c r="H6" s="195" t="s">
        <v>111</v>
      </c>
    </row>
    <row r="7" spans="1:8" s="195" customFormat="1">
      <c r="A7" s="195">
        <v>1811</v>
      </c>
      <c r="B7" s="196" t="s">
        <v>114</v>
      </c>
      <c r="C7" s="197">
        <v>3435193.96</v>
      </c>
      <c r="D7" s="195" t="s">
        <v>111</v>
      </c>
      <c r="E7" s="195" t="s">
        <v>115</v>
      </c>
      <c r="F7" s="197">
        <v>583794.41</v>
      </c>
      <c r="G7" s="197">
        <v>2851399.55</v>
      </c>
      <c r="H7" s="195" t="s">
        <v>111</v>
      </c>
    </row>
    <row r="8" spans="1:8" s="195" customFormat="1">
      <c r="A8" s="195">
        <v>2405</v>
      </c>
      <c r="B8" s="196" t="s">
        <v>116</v>
      </c>
      <c r="C8" s="197">
        <v>664051.02</v>
      </c>
      <c r="D8" s="195" t="s">
        <v>111</v>
      </c>
      <c r="E8" s="197">
        <v>196825.26</v>
      </c>
      <c r="F8" s="197">
        <v>196792.86</v>
      </c>
      <c r="G8" s="197">
        <v>664083.42000000004</v>
      </c>
      <c r="H8" s="195" t="s">
        <v>111</v>
      </c>
    </row>
    <row r="9" spans="1:8" s="195" customFormat="1">
      <c r="A9" s="195">
        <v>2415</v>
      </c>
      <c r="B9" s="196" t="s">
        <v>116</v>
      </c>
      <c r="C9" s="197">
        <v>440575.18</v>
      </c>
      <c r="D9" s="195" t="s">
        <v>111</v>
      </c>
      <c r="E9" s="197">
        <v>63407.8</v>
      </c>
      <c r="F9" s="197">
        <v>97971.04</v>
      </c>
      <c r="G9" s="197">
        <v>406011.94</v>
      </c>
      <c r="H9" s="195" t="s">
        <v>111</v>
      </c>
    </row>
    <row r="10" spans="1:8">
      <c r="A10">
        <v>2501</v>
      </c>
      <c r="B10" s="194" t="s">
        <v>117</v>
      </c>
      <c r="C10">
        <v>-789</v>
      </c>
      <c r="D10" t="s">
        <v>111</v>
      </c>
      <c r="E10" s="193">
        <v>27750</v>
      </c>
      <c r="F10" s="193">
        <v>3250</v>
      </c>
      <c r="G10" s="193">
        <v>23711</v>
      </c>
      <c r="H10" t="s">
        <v>111</v>
      </c>
    </row>
    <row r="11" spans="1:8">
      <c r="A11">
        <v>2502</v>
      </c>
      <c r="B11" s="194" t="s">
        <v>118</v>
      </c>
      <c r="C11" t="s">
        <v>115</v>
      </c>
      <c r="D11" t="s">
        <v>111</v>
      </c>
      <c r="E11" s="193">
        <v>886000</v>
      </c>
      <c r="F11" s="193">
        <v>886000</v>
      </c>
      <c r="G11" t="s">
        <v>115</v>
      </c>
      <c r="H11" t="s">
        <v>111</v>
      </c>
    </row>
    <row r="12" spans="1:8" s="195" customFormat="1">
      <c r="A12" s="195">
        <v>2506</v>
      </c>
      <c r="B12" s="196" t="s">
        <v>119</v>
      </c>
      <c r="C12" s="197">
        <v>55500</v>
      </c>
      <c r="D12" s="195" t="s">
        <v>111</v>
      </c>
      <c r="E12" s="195" t="s">
        <v>115</v>
      </c>
      <c r="F12" s="195" t="s">
        <v>115</v>
      </c>
      <c r="G12" s="197">
        <v>55500</v>
      </c>
      <c r="H12" s="195" t="s">
        <v>111</v>
      </c>
    </row>
    <row r="13" spans="1:8">
      <c r="A13">
        <v>2509</v>
      </c>
      <c r="B13" s="194" t="s">
        <v>120</v>
      </c>
      <c r="C13" s="193">
        <v>3675</v>
      </c>
      <c r="D13" t="s">
        <v>115</v>
      </c>
      <c r="E13" t="s">
        <v>115</v>
      </c>
      <c r="F13" t="s">
        <v>115</v>
      </c>
      <c r="G13" s="193">
        <v>3675</v>
      </c>
      <c r="H13" t="s">
        <v>115</v>
      </c>
    </row>
    <row r="14" spans="1:8">
      <c r="A14">
        <v>2512</v>
      </c>
      <c r="B14" s="194" t="s">
        <v>118</v>
      </c>
      <c r="C14">
        <v>0.02</v>
      </c>
      <c r="D14" t="s">
        <v>111</v>
      </c>
      <c r="E14" s="193">
        <v>840043.98</v>
      </c>
      <c r="F14" s="193">
        <v>840043.98</v>
      </c>
      <c r="G14">
        <v>0.02</v>
      </c>
      <c r="H14" t="s">
        <v>111</v>
      </c>
    </row>
    <row r="15" spans="1:8">
      <c r="A15">
        <v>2601</v>
      </c>
      <c r="B15" s="194" t="s">
        <v>121</v>
      </c>
      <c r="C15">
        <v>61.34</v>
      </c>
      <c r="D15" t="s">
        <v>111</v>
      </c>
      <c r="E15" s="193">
        <v>3269839.9</v>
      </c>
      <c r="F15" s="193">
        <v>3269839.9</v>
      </c>
      <c r="G15">
        <v>61.34</v>
      </c>
      <c r="H15" t="s">
        <v>111</v>
      </c>
    </row>
    <row r="16" spans="1:8">
      <c r="A16">
        <v>2611</v>
      </c>
      <c r="B16" s="194" t="s">
        <v>122</v>
      </c>
      <c r="C16" t="s">
        <v>115</v>
      </c>
      <c r="D16" t="s">
        <v>111</v>
      </c>
      <c r="E16" s="193">
        <v>3277923.38</v>
      </c>
      <c r="F16" s="193">
        <v>3277923.38</v>
      </c>
      <c r="G16" t="s">
        <v>115</v>
      </c>
      <c r="H16" t="s">
        <v>111</v>
      </c>
    </row>
    <row r="17" spans="1:8" s="195" customFormat="1">
      <c r="A17" s="195">
        <v>2903</v>
      </c>
      <c r="B17" s="196" t="s">
        <v>123</v>
      </c>
      <c r="C17" s="197">
        <v>12800</v>
      </c>
      <c r="D17" s="195" t="s">
        <v>111</v>
      </c>
      <c r="E17" s="195" t="s">
        <v>115</v>
      </c>
      <c r="F17" s="195" t="s">
        <v>115</v>
      </c>
      <c r="G17" s="197">
        <v>12800</v>
      </c>
      <c r="H17" s="195" t="s">
        <v>111</v>
      </c>
    </row>
    <row r="18" spans="1:8" s="195" customFormat="1">
      <c r="A18" s="195">
        <v>2904</v>
      </c>
      <c r="B18" s="196" t="s">
        <v>124</v>
      </c>
      <c r="C18" s="197">
        <v>25000</v>
      </c>
      <c r="D18" s="195" t="s">
        <v>111</v>
      </c>
      <c r="E18" s="195" t="s">
        <v>115</v>
      </c>
      <c r="F18" s="195" t="s">
        <v>115</v>
      </c>
      <c r="G18" s="197">
        <v>25000</v>
      </c>
      <c r="H18" s="195" t="s">
        <v>111</v>
      </c>
    </row>
    <row r="19" spans="1:8" s="195" customFormat="1">
      <c r="A19" s="195">
        <v>2905</v>
      </c>
      <c r="B19" s="196" t="s">
        <v>125</v>
      </c>
      <c r="C19" s="197">
        <v>4898.95</v>
      </c>
      <c r="D19" s="195" t="s">
        <v>111</v>
      </c>
      <c r="E19" s="195" t="s">
        <v>115</v>
      </c>
      <c r="F19" s="195" t="s">
        <v>115</v>
      </c>
      <c r="G19" s="197">
        <v>4898.95</v>
      </c>
      <c r="H19" s="195" t="s">
        <v>111</v>
      </c>
    </row>
    <row r="20" spans="1:8" s="195" customFormat="1">
      <c r="A20" s="195">
        <v>2906</v>
      </c>
      <c r="B20" s="196" t="s">
        <v>126</v>
      </c>
      <c r="C20" s="197">
        <v>6807.1</v>
      </c>
      <c r="D20" s="195" t="s">
        <v>111</v>
      </c>
      <c r="E20" s="195" t="s">
        <v>115</v>
      </c>
      <c r="F20" s="195" t="s">
        <v>115</v>
      </c>
      <c r="G20" s="197">
        <v>6807.1</v>
      </c>
      <c r="H20" s="195" t="s">
        <v>111</v>
      </c>
    </row>
    <row r="21" spans="1:8" s="195" customFormat="1">
      <c r="A21" s="195">
        <v>3552</v>
      </c>
      <c r="B21" s="196" t="s">
        <v>127</v>
      </c>
      <c r="C21" s="195" t="s">
        <v>111</v>
      </c>
      <c r="D21" s="197">
        <v>1145527.0900000001</v>
      </c>
      <c r="E21" s="197">
        <v>841044</v>
      </c>
      <c r="F21" s="197">
        <v>149352</v>
      </c>
      <c r="G21" s="195" t="s">
        <v>111</v>
      </c>
      <c r="H21" s="197">
        <v>453835.09</v>
      </c>
    </row>
    <row r="22" spans="1:8" s="195" customFormat="1">
      <c r="A22" s="195">
        <v>3563</v>
      </c>
      <c r="B22" s="196" t="s">
        <v>127</v>
      </c>
      <c r="C22" s="195" t="s">
        <v>111</v>
      </c>
      <c r="D22" s="197">
        <v>2229559.7000000002</v>
      </c>
      <c r="E22" s="197">
        <v>346416.83</v>
      </c>
      <c r="F22" s="197">
        <v>827937.83</v>
      </c>
      <c r="G22" s="195" t="s">
        <v>111</v>
      </c>
      <c r="H22" s="197">
        <v>2711080.7</v>
      </c>
    </row>
    <row r="23" spans="1:8" s="195" customFormat="1">
      <c r="A23" s="195">
        <v>3601</v>
      </c>
      <c r="B23" s="196" t="s">
        <v>128</v>
      </c>
      <c r="C23" s="195" t="s">
        <v>111</v>
      </c>
      <c r="D23" s="197">
        <v>488000</v>
      </c>
      <c r="E23" s="195" t="s">
        <v>115</v>
      </c>
      <c r="F23" s="197">
        <v>25000</v>
      </c>
      <c r="G23" s="195" t="s">
        <v>111</v>
      </c>
      <c r="H23" s="197">
        <v>513000</v>
      </c>
    </row>
    <row r="24" spans="1:8" s="195" customFormat="1">
      <c r="A24" s="195">
        <v>3611</v>
      </c>
      <c r="B24" s="196" t="s">
        <v>129</v>
      </c>
      <c r="C24" s="195" t="s">
        <v>111</v>
      </c>
      <c r="D24" s="197">
        <v>1482594.01</v>
      </c>
      <c r="E24" s="197">
        <v>100441.16</v>
      </c>
      <c r="F24" s="195" t="s">
        <v>115</v>
      </c>
      <c r="G24" s="195" t="s">
        <v>111</v>
      </c>
      <c r="H24" s="197">
        <v>1382152.85</v>
      </c>
    </row>
    <row r="25" spans="1:8">
      <c r="A25">
        <v>4001</v>
      </c>
      <c r="B25" s="194" t="s">
        <v>130</v>
      </c>
      <c r="C25" t="s">
        <v>111</v>
      </c>
      <c r="D25" t="s">
        <v>115</v>
      </c>
      <c r="E25" s="193">
        <v>33578.75</v>
      </c>
      <c r="F25" s="193">
        <v>38668.75</v>
      </c>
      <c r="G25" t="s">
        <v>111</v>
      </c>
      <c r="H25" s="193">
        <v>5090</v>
      </c>
    </row>
    <row r="26" spans="1:8" s="195" customFormat="1">
      <c r="A26" s="195">
        <v>4101</v>
      </c>
      <c r="B26" s="196" t="s">
        <v>131</v>
      </c>
      <c r="C26" s="195" t="s">
        <v>111</v>
      </c>
      <c r="D26" s="197">
        <v>850000</v>
      </c>
      <c r="E26" s="195" t="s">
        <v>115</v>
      </c>
      <c r="F26" s="197">
        <v>365469.37</v>
      </c>
      <c r="G26" s="195" t="s">
        <v>111</v>
      </c>
      <c r="H26" s="197">
        <v>1215469.3700000001</v>
      </c>
    </row>
    <row r="27" spans="1:8">
      <c r="A27">
        <v>4404</v>
      </c>
      <c r="B27" s="194" t="s">
        <v>132</v>
      </c>
      <c r="C27" t="s">
        <v>111</v>
      </c>
      <c r="D27" t="s">
        <v>115</v>
      </c>
      <c r="E27" s="193">
        <v>23352</v>
      </c>
      <c r="F27" s="193">
        <v>23352</v>
      </c>
      <c r="G27" t="s">
        <v>111</v>
      </c>
      <c r="H27" t="s">
        <v>115</v>
      </c>
    </row>
    <row r="28" spans="1:8">
      <c r="A28">
        <v>4405</v>
      </c>
      <c r="B28" s="194" t="s">
        <v>133</v>
      </c>
      <c r="C28" t="s">
        <v>111</v>
      </c>
      <c r="D28" s="193">
        <v>3864.43</v>
      </c>
      <c r="E28" s="193">
        <v>4054.41</v>
      </c>
      <c r="F28" s="193">
        <v>17722.95</v>
      </c>
      <c r="G28" t="s">
        <v>111</v>
      </c>
      <c r="H28" s="193">
        <v>17532.97</v>
      </c>
    </row>
    <row r="29" spans="1:8">
      <c r="A29">
        <v>4414</v>
      </c>
      <c r="B29" s="194" t="s">
        <v>132</v>
      </c>
      <c r="C29" t="s">
        <v>111</v>
      </c>
      <c r="D29" t="s">
        <v>115</v>
      </c>
      <c r="E29" s="193">
        <v>71492.69</v>
      </c>
      <c r="F29" s="193">
        <v>71492.69</v>
      </c>
      <c r="G29" t="s">
        <v>111</v>
      </c>
      <c r="H29" t="s">
        <v>115</v>
      </c>
    </row>
    <row r="30" spans="1:8">
      <c r="A30">
        <v>4415</v>
      </c>
      <c r="B30" s="194" t="s">
        <v>133</v>
      </c>
      <c r="C30" t="s">
        <v>111</v>
      </c>
      <c r="D30" s="193">
        <v>-4254.57</v>
      </c>
      <c r="E30" s="193">
        <v>33441.29</v>
      </c>
      <c r="F30" s="193">
        <v>38544.730000000003</v>
      </c>
      <c r="G30" t="s">
        <v>111</v>
      </c>
      <c r="H30">
        <v>848.87</v>
      </c>
    </row>
    <row r="31" spans="1:8">
      <c r="A31">
        <v>4421</v>
      </c>
      <c r="B31" s="194" t="s">
        <v>134</v>
      </c>
      <c r="C31" t="s">
        <v>111</v>
      </c>
      <c r="D31" t="s">
        <v>115</v>
      </c>
      <c r="E31" s="193">
        <v>17105.259999999998</v>
      </c>
      <c r="F31" s="193">
        <v>2105.2600000000002</v>
      </c>
      <c r="G31" t="s">
        <v>111</v>
      </c>
      <c r="H31" s="193">
        <v>-15000</v>
      </c>
    </row>
    <row r="32" spans="1:8">
      <c r="A32">
        <v>4501</v>
      </c>
      <c r="B32" s="194" t="s">
        <v>135</v>
      </c>
      <c r="C32" t="s">
        <v>111</v>
      </c>
      <c r="D32" s="193">
        <v>-9216.68</v>
      </c>
      <c r="E32" s="193">
        <v>10893.39</v>
      </c>
      <c r="F32" s="193">
        <v>13906.68</v>
      </c>
      <c r="G32" t="s">
        <v>111</v>
      </c>
      <c r="H32" s="193">
        <v>-6203.39</v>
      </c>
    </row>
    <row r="33" spans="1:8">
      <c r="A33">
        <v>4503</v>
      </c>
      <c r="B33" s="194" t="s">
        <v>136</v>
      </c>
      <c r="C33" t="s">
        <v>111</v>
      </c>
      <c r="D33" s="193">
        <v>31789.62</v>
      </c>
      <c r="E33">
        <v>176.82</v>
      </c>
      <c r="F33" s="193">
        <v>18272.91</v>
      </c>
      <c r="G33" t="s">
        <v>111</v>
      </c>
      <c r="H33" s="193">
        <v>49885.71</v>
      </c>
    </row>
    <row r="34" spans="1:8">
      <c r="A34">
        <v>4513</v>
      </c>
      <c r="B34" s="194" t="s">
        <v>136</v>
      </c>
      <c r="C34" t="s">
        <v>111</v>
      </c>
      <c r="D34" s="193">
        <v>28798.79</v>
      </c>
      <c r="E34">
        <v>305.38</v>
      </c>
      <c r="F34" s="193">
        <v>5923.03</v>
      </c>
      <c r="G34" t="s">
        <v>111</v>
      </c>
      <c r="H34" s="193">
        <v>34416.44</v>
      </c>
    </row>
    <row r="35" spans="1:8">
      <c r="A35">
        <v>4551</v>
      </c>
      <c r="B35" s="194" t="s">
        <v>137</v>
      </c>
      <c r="C35" t="s">
        <v>111</v>
      </c>
      <c r="D35" s="193">
        <v>-36574</v>
      </c>
      <c r="E35" t="s">
        <v>115</v>
      </c>
      <c r="F35" t="s">
        <v>115</v>
      </c>
      <c r="G35" t="s">
        <v>111</v>
      </c>
      <c r="H35" s="193">
        <v>-36574</v>
      </c>
    </row>
    <row r="36" spans="1:8">
      <c r="A36">
        <v>4553</v>
      </c>
      <c r="B36" s="194" t="s">
        <v>138</v>
      </c>
      <c r="C36" t="s">
        <v>111</v>
      </c>
      <c r="D36" s="193">
        <v>20595.509999999998</v>
      </c>
      <c r="E36" s="193">
        <v>8847.58</v>
      </c>
      <c r="F36" s="193">
        <v>10830.07</v>
      </c>
      <c r="G36" t="s">
        <v>111</v>
      </c>
      <c r="H36" s="193">
        <v>22578</v>
      </c>
    </row>
    <row r="37" spans="1:8">
      <c r="A37">
        <v>4554</v>
      </c>
      <c r="B37" s="194" t="s">
        <v>139</v>
      </c>
      <c r="C37" t="s">
        <v>111</v>
      </c>
      <c r="D37" s="193">
        <v>1363.97</v>
      </c>
      <c r="E37" t="s">
        <v>115</v>
      </c>
      <c r="F37" t="s">
        <v>115</v>
      </c>
      <c r="G37" t="s">
        <v>111</v>
      </c>
      <c r="H37" s="193">
        <v>1363.97</v>
      </c>
    </row>
    <row r="38" spans="1:8">
      <c r="A38">
        <v>4711</v>
      </c>
      <c r="B38" s="194" t="s">
        <v>140</v>
      </c>
      <c r="C38" t="s">
        <v>111</v>
      </c>
      <c r="D38" s="193">
        <v>10417</v>
      </c>
      <c r="E38" t="s">
        <v>115</v>
      </c>
      <c r="F38" t="s">
        <v>115</v>
      </c>
      <c r="G38" t="s">
        <v>111</v>
      </c>
      <c r="H38" s="193">
        <v>10417</v>
      </c>
    </row>
    <row r="39" spans="1:8" s="195" customFormat="1">
      <c r="A39" s="195">
        <v>4903</v>
      </c>
      <c r="B39" s="196" t="s">
        <v>141</v>
      </c>
      <c r="C39" s="195" t="s">
        <v>111</v>
      </c>
      <c r="D39" s="197">
        <v>6483.33</v>
      </c>
      <c r="E39" s="195" t="s">
        <v>115</v>
      </c>
      <c r="F39" s="195" t="s">
        <v>115</v>
      </c>
      <c r="G39" s="195" t="s">
        <v>111</v>
      </c>
      <c r="H39" s="197">
        <v>6483.33</v>
      </c>
    </row>
    <row r="40" spans="1:8" s="195" customFormat="1">
      <c r="A40" s="195">
        <v>4904</v>
      </c>
      <c r="B40" s="196" t="s">
        <v>142</v>
      </c>
      <c r="C40" s="195" t="s">
        <v>111</v>
      </c>
      <c r="D40" s="197">
        <v>21666.67</v>
      </c>
      <c r="E40" s="195" t="s">
        <v>115</v>
      </c>
      <c r="F40" s="195" t="s">
        <v>115</v>
      </c>
      <c r="G40" s="195" t="s">
        <v>111</v>
      </c>
      <c r="H40" s="197">
        <v>21666.67</v>
      </c>
    </row>
    <row r="41" spans="1:8" s="195" customFormat="1">
      <c r="A41" s="195">
        <v>4905</v>
      </c>
      <c r="B41" s="196" t="s">
        <v>143</v>
      </c>
      <c r="C41" s="195" t="s">
        <v>111</v>
      </c>
      <c r="D41" s="197">
        <v>1244.95</v>
      </c>
      <c r="E41" s="195" t="s">
        <v>115</v>
      </c>
      <c r="F41" s="195" t="s">
        <v>115</v>
      </c>
      <c r="G41" s="195" t="s">
        <v>111</v>
      </c>
      <c r="H41" s="197">
        <v>1244.95</v>
      </c>
    </row>
    <row r="42" spans="1:8" s="195" customFormat="1">
      <c r="A42" s="195">
        <v>4906</v>
      </c>
      <c r="B42" s="196" t="s">
        <v>144</v>
      </c>
      <c r="C42" s="195" t="s">
        <v>111</v>
      </c>
      <c r="D42" s="197">
        <v>4685.95</v>
      </c>
      <c r="E42" s="195" t="s">
        <v>115</v>
      </c>
      <c r="F42" s="195" t="s">
        <v>115</v>
      </c>
      <c r="G42" s="195" t="s">
        <v>111</v>
      </c>
      <c r="H42" s="197">
        <v>4685.95</v>
      </c>
    </row>
    <row r="43" spans="1:8">
      <c r="A43">
        <v>5006</v>
      </c>
      <c r="B43" s="194" t="s">
        <v>145</v>
      </c>
      <c r="C43" t="s">
        <v>111</v>
      </c>
      <c r="D43" s="193">
        <v>250000</v>
      </c>
      <c r="E43" t="s">
        <v>115</v>
      </c>
      <c r="F43" t="s">
        <v>115</v>
      </c>
      <c r="G43" t="s">
        <v>111</v>
      </c>
      <c r="H43" s="193">
        <v>250000</v>
      </c>
    </row>
    <row r="44" spans="1:8">
      <c r="A44">
        <v>5401</v>
      </c>
      <c r="B44" s="194" t="s">
        <v>146</v>
      </c>
      <c r="C44" t="s">
        <v>111</v>
      </c>
      <c r="D44" s="193">
        <v>2311767.33</v>
      </c>
      <c r="E44" s="193">
        <v>2105.2600000000002</v>
      </c>
      <c r="F44" t="s">
        <v>115</v>
      </c>
      <c r="G44" t="s">
        <v>111</v>
      </c>
      <c r="H44" s="193">
        <v>2309662.0699999998</v>
      </c>
    </row>
    <row r="45" spans="1:8">
      <c r="A45">
        <v>5501</v>
      </c>
      <c r="B45" s="194" t="s">
        <v>147</v>
      </c>
      <c r="C45" t="s">
        <v>111</v>
      </c>
      <c r="D45" t="s">
        <v>115</v>
      </c>
      <c r="E45" s="193">
        <v>365469.37</v>
      </c>
      <c r="F45" t="s">
        <v>115</v>
      </c>
      <c r="G45" t="s">
        <v>111</v>
      </c>
      <c r="H45" s="193">
        <v>-365469.37</v>
      </c>
    </row>
    <row r="46" spans="1:8" s="195" customFormat="1">
      <c r="A46" s="195">
        <v>6301</v>
      </c>
      <c r="B46" s="196" t="s">
        <v>148</v>
      </c>
      <c r="C46" s="195" t="s">
        <v>115</v>
      </c>
      <c r="D46" s="195" t="s">
        <v>115</v>
      </c>
      <c r="E46" s="195" t="s">
        <v>115</v>
      </c>
      <c r="F46" s="197">
        <v>196825.26</v>
      </c>
      <c r="G46" s="195" t="s">
        <v>115</v>
      </c>
      <c r="H46" s="197">
        <v>196825.26</v>
      </c>
    </row>
    <row r="47" spans="1:8" s="195" customFormat="1">
      <c r="A47" s="195">
        <v>6311</v>
      </c>
      <c r="B47" s="196" t="s">
        <v>148</v>
      </c>
      <c r="C47" s="195" t="s">
        <v>115</v>
      </c>
      <c r="D47" s="195" t="s">
        <v>115</v>
      </c>
      <c r="E47" s="195" t="s">
        <v>115</v>
      </c>
      <c r="F47" s="197">
        <v>63407.8</v>
      </c>
      <c r="G47" s="195" t="s">
        <v>115</v>
      </c>
      <c r="H47" s="197">
        <v>63407.8</v>
      </c>
    </row>
    <row r="48" spans="1:8" s="195" customFormat="1">
      <c r="A48" s="195">
        <v>6401</v>
      </c>
      <c r="B48" s="196" t="s">
        <v>149</v>
      </c>
      <c r="C48" s="195" t="s">
        <v>115</v>
      </c>
      <c r="D48" s="195" t="s">
        <v>115</v>
      </c>
      <c r="E48" s="195" t="s">
        <v>115</v>
      </c>
      <c r="F48" s="197">
        <v>2190.8000000000002</v>
      </c>
      <c r="G48" s="195" t="s">
        <v>115</v>
      </c>
      <c r="H48" s="197">
        <v>2190.8000000000002</v>
      </c>
    </row>
    <row r="49" spans="1:8" s="195" customFormat="1">
      <c r="A49" s="195">
        <v>6621</v>
      </c>
      <c r="B49" s="196" t="s">
        <v>150</v>
      </c>
      <c r="C49" s="195" t="s">
        <v>115</v>
      </c>
      <c r="D49" s="195" t="s">
        <v>115</v>
      </c>
      <c r="E49" s="195" t="s">
        <v>115</v>
      </c>
      <c r="F49" s="197">
        <v>278684.28000000003</v>
      </c>
      <c r="G49" s="195" t="s">
        <v>115</v>
      </c>
      <c r="H49" s="197">
        <v>278684.28000000003</v>
      </c>
    </row>
    <row r="50" spans="1:8" s="195" customFormat="1">
      <c r="A50" s="195">
        <v>7039</v>
      </c>
      <c r="B50" s="196" t="s">
        <v>151</v>
      </c>
      <c r="C50" s="195" t="s">
        <v>115</v>
      </c>
      <c r="D50" s="195" t="s">
        <v>115</v>
      </c>
      <c r="E50" s="195" t="s">
        <v>115</v>
      </c>
      <c r="F50" s="197">
        <v>30000</v>
      </c>
      <c r="G50" s="195" t="s">
        <v>115</v>
      </c>
      <c r="H50" s="197">
        <v>30000</v>
      </c>
    </row>
    <row r="51" spans="1:8" s="195" customFormat="1">
      <c r="A51" s="195">
        <v>7065</v>
      </c>
      <c r="B51" s="196" t="s">
        <v>152</v>
      </c>
      <c r="C51" s="195" t="s">
        <v>115</v>
      </c>
      <c r="D51" s="195" t="s">
        <v>115</v>
      </c>
      <c r="E51" s="195" t="s">
        <v>115</v>
      </c>
      <c r="F51" s="197">
        <v>68854.19</v>
      </c>
      <c r="G51" s="195" t="s">
        <v>115</v>
      </c>
      <c r="H51" s="197">
        <v>68854.19</v>
      </c>
    </row>
    <row r="52" spans="1:8" s="195" customFormat="1">
      <c r="A52" s="195">
        <v>7075</v>
      </c>
      <c r="B52" s="196" t="s">
        <v>152</v>
      </c>
      <c r="C52" s="195" t="s">
        <v>115</v>
      </c>
      <c r="D52" s="195" t="s">
        <v>115</v>
      </c>
      <c r="E52" s="195" t="s">
        <v>115</v>
      </c>
      <c r="F52" s="197">
        <v>49095.73</v>
      </c>
      <c r="G52" s="195" t="s">
        <v>115</v>
      </c>
      <c r="H52" s="197">
        <v>49095.73</v>
      </c>
    </row>
    <row r="53" spans="1:8" s="195" customFormat="1">
      <c r="A53" s="195">
        <v>8206</v>
      </c>
      <c r="B53" s="196" t="s">
        <v>153</v>
      </c>
      <c r="C53" s="195" t="s">
        <v>115</v>
      </c>
      <c r="D53" s="195" t="s">
        <v>115</v>
      </c>
      <c r="E53" s="197">
        <v>23352</v>
      </c>
      <c r="F53" s="195" t="s">
        <v>115</v>
      </c>
      <c r="G53" s="197">
        <v>23352</v>
      </c>
      <c r="H53" s="195" t="s">
        <v>115</v>
      </c>
    </row>
    <row r="54" spans="1:8" s="195" customFormat="1">
      <c r="A54" s="195">
        <v>8216</v>
      </c>
      <c r="B54" s="196" t="s">
        <v>153</v>
      </c>
      <c r="C54" s="195" t="s">
        <v>115</v>
      </c>
      <c r="D54" s="195" t="s">
        <v>115</v>
      </c>
      <c r="E54" s="197">
        <v>71492.69</v>
      </c>
      <c r="F54" s="195" t="s">
        <v>115</v>
      </c>
      <c r="G54" s="197">
        <v>71492.69</v>
      </c>
      <c r="H54" s="195" t="s">
        <v>115</v>
      </c>
    </row>
    <row r="55" spans="1:8" s="195" customFormat="1">
      <c r="A55" s="195">
        <v>8301</v>
      </c>
      <c r="B55" s="196" t="s">
        <v>154</v>
      </c>
      <c r="C55" s="195" t="s">
        <v>115</v>
      </c>
      <c r="D55" s="195" t="s">
        <v>115</v>
      </c>
      <c r="E55" s="197">
        <v>17722.95</v>
      </c>
      <c r="F55" s="195" t="s">
        <v>115</v>
      </c>
      <c r="G55" s="197">
        <v>17722.95</v>
      </c>
      <c r="H55" s="195" t="s">
        <v>115</v>
      </c>
    </row>
    <row r="56" spans="1:8" s="195" customFormat="1">
      <c r="A56" s="195">
        <v>8311</v>
      </c>
      <c r="B56" s="196" t="s">
        <v>154</v>
      </c>
      <c r="C56" s="195" t="s">
        <v>115</v>
      </c>
      <c r="D56" s="195" t="s">
        <v>115</v>
      </c>
      <c r="E56" s="197">
        <v>38298.44</v>
      </c>
      <c r="F56" s="195" t="s">
        <v>115</v>
      </c>
      <c r="G56" s="197">
        <v>38298.44</v>
      </c>
      <c r="H56" s="195" t="s">
        <v>115</v>
      </c>
    </row>
    <row r="57" spans="1:8" s="195" customFormat="1">
      <c r="A57" s="195">
        <v>8401</v>
      </c>
      <c r="B57" s="196" t="s">
        <v>149</v>
      </c>
      <c r="C57" s="195" t="s">
        <v>115</v>
      </c>
      <c r="D57" s="195" t="s">
        <v>115</v>
      </c>
      <c r="E57" s="197">
        <v>2049.9699999999998</v>
      </c>
      <c r="F57" s="195" t="s">
        <v>115</v>
      </c>
      <c r="G57" s="197">
        <v>2049.9699999999998</v>
      </c>
      <c r="H57" s="195" t="s">
        <v>115</v>
      </c>
    </row>
    <row r="58" spans="1:8" s="195" customFormat="1">
      <c r="A58" s="195">
        <v>8409</v>
      </c>
      <c r="B58" s="196" t="s">
        <v>155</v>
      </c>
      <c r="C58" s="195" t="s">
        <v>115</v>
      </c>
      <c r="D58" s="195" t="s">
        <v>115</v>
      </c>
      <c r="E58" s="197">
        <v>6096.17</v>
      </c>
      <c r="F58" s="195" t="s">
        <v>115</v>
      </c>
      <c r="G58" s="197">
        <v>6096.17</v>
      </c>
      <c r="H58" s="195" t="s">
        <v>115</v>
      </c>
    </row>
    <row r="59" spans="1:8" s="195" customFormat="1">
      <c r="A59" s="195">
        <v>8621</v>
      </c>
      <c r="B59" s="196" t="s">
        <v>156</v>
      </c>
      <c r="C59" s="195" t="s">
        <v>115</v>
      </c>
      <c r="D59" s="195" t="s">
        <v>115</v>
      </c>
      <c r="E59" s="197">
        <v>250915.92</v>
      </c>
      <c r="F59" s="195" t="s">
        <v>115</v>
      </c>
      <c r="G59" s="197">
        <v>250915.92</v>
      </c>
      <c r="H59" s="195" t="s">
        <v>115</v>
      </c>
    </row>
    <row r="60" spans="1:8" s="195" customFormat="1">
      <c r="A60" s="195">
        <v>9079</v>
      </c>
      <c r="B60" s="196" t="s">
        <v>157</v>
      </c>
      <c r="C60" s="195" t="s">
        <v>115</v>
      </c>
      <c r="D60" s="195" t="s">
        <v>115</v>
      </c>
      <c r="E60" s="195">
        <v>64</v>
      </c>
      <c r="F60" s="195" t="s">
        <v>115</v>
      </c>
      <c r="G60" s="195">
        <v>64</v>
      </c>
      <c r="H60" s="195" t="s">
        <v>115</v>
      </c>
    </row>
    <row r="61" spans="1:8" s="195" customFormat="1">
      <c r="A61" s="195">
        <v>9081</v>
      </c>
      <c r="B61" s="196" t="s">
        <v>158</v>
      </c>
      <c r="C61" s="195" t="s">
        <v>115</v>
      </c>
      <c r="D61" s="195" t="s">
        <v>115</v>
      </c>
      <c r="E61" s="197">
        <v>5700</v>
      </c>
      <c r="F61" s="195" t="s">
        <v>115</v>
      </c>
      <c r="G61" s="197">
        <v>5700</v>
      </c>
      <c r="H61" s="195" t="s">
        <v>115</v>
      </c>
    </row>
    <row r="62" spans="1:8" s="195" customFormat="1">
      <c r="A62" s="195">
        <v>9201</v>
      </c>
      <c r="B62" s="196" t="s">
        <v>159</v>
      </c>
      <c r="C62" s="195" t="s">
        <v>115</v>
      </c>
      <c r="D62" s="195" t="s">
        <v>111</v>
      </c>
      <c r="E62" s="197">
        <v>38418.75</v>
      </c>
      <c r="F62" s="195" t="s">
        <v>115</v>
      </c>
      <c r="G62" s="197">
        <v>38418.75</v>
      </c>
      <c r="H62" s="195" t="s">
        <v>111</v>
      </c>
    </row>
    <row r="63" spans="1:8" s="195" customFormat="1">
      <c r="A63" s="195">
        <v>9431</v>
      </c>
      <c r="B63" s="196" t="s">
        <v>160</v>
      </c>
      <c r="C63" s="195" t="s">
        <v>115</v>
      </c>
      <c r="D63" s="195" t="s">
        <v>115</v>
      </c>
      <c r="E63" s="195">
        <v>857.29</v>
      </c>
      <c r="F63" s="195" t="s">
        <v>115</v>
      </c>
      <c r="G63" s="195">
        <v>857.29</v>
      </c>
      <c r="H63" s="195" t="s">
        <v>115</v>
      </c>
    </row>
    <row r="64" spans="1:8" s="195" customFormat="1">
      <c r="A64" s="195">
        <v>9432</v>
      </c>
      <c r="B64" s="196" t="s">
        <v>161</v>
      </c>
      <c r="C64" s="195" t="s">
        <v>115</v>
      </c>
      <c r="D64" s="195" t="s">
        <v>115</v>
      </c>
      <c r="E64" s="197">
        <v>1098</v>
      </c>
      <c r="F64" s="195" t="s">
        <v>115</v>
      </c>
      <c r="G64" s="197">
        <v>1098</v>
      </c>
      <c r="H64" s="195" t="s">
        <v>115</v>
      </c>
    </row>
    <row r="65" spans="1:8" s="195" customFormat="1">
      <c r="A65" s="195">
        <v>9466</v>
      </c>
      <c r="B65" s="196" t="s">
        <v>162</v>
      </c>
      <c r="C65" s="195" t="s">
        <v>115</v>
      </c>
      <c r="D65" s="195" t="s">
        <v>115</v>
      </c>
      <c r="E65" s="195">
        <v>38.4</v>
      </c>
      <c r="F65" s="195" t="s">
        <v>115</v>
      </c>
      <c r="G65" s="195">
        <v>38.4</v>
      </c>
      <c r="H65" s="195" t="s">
        <v>115</v>
      </c>
    </row>
    <row r="66" spans="1:8" s="195" customFormat="1">
      <c r="A66" s="195">
        <v>9601</v>
      </c>
      <c r="B66" s="196" t="s">
        <v>163</v>
      </c>
      <c r="C66" s="195" t="s">
        <v>115</v>
      </c>
      <c r="D66" s="195" t="s">
        <v>115</v>
      </c>
      <c r="E66" s="197">
        <v>42975.28</v>
      </c>
      <c r="F66" s="195" t="s">
        <v>115</v>
      </c>
      <c r="G66" s="197">
        <v>42975.28</v>
      </c>
      <c r="H66" s="195" t="s">
        <v>115</v>
      </c>
    </row>
    <row r="67" spans="1:8">
      <c r="A67" t="s">
        <v>164</v>
      </c>
      <c r="B67" s="194" t="s">
        <v>111</v>
      </c>
      <c r="C67" s="193">
        <v>8838313.0999999996</v>
      </c>
      <c r="D67" s="193">
        <v>8838313.0999999996</v>
      </c>
      <c r="E67" s="193">
        <v>23240455.43</v>
      </c>
      <c r="F67" s="193">
        <v>23240455.43</v>
      </c>
      <c r="G67" s="193">
        <v>9277225.2400000002</v>
      </c>
      <c r="H67" s="193">
        <v>9277225.2400000002</v>
      </c>
    </row>
  </sheetData>
  <autoFilter ref="A1:H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RC</vt:lpstr>
      <vt:lpstr>RI</vt:lpstr>
      <vt:lpstr>Info</vt:lpstr>
      <vt:lpstr>Лист1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SAMSUNG</cp:lastModifiedBy>
  <cp:lastPrinted>2018-02-06T12:54:27Z</cp:lastPrinted>
  <dcterms:created xsi:type="dcterms:W3CDTF">2018-01-24T12:10:23Z</dcterms:created>
  <dcterms:modified xsi:type="dcterms:W3CDTF">2018-05-28T16:59:15Z</dcterms:modified>
</cp:coreProperties>
</file>