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9CDF485-7A0B-4E42-B99E-35B028379E0C}" xr6:coauthVersionLast="43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9" l="1"/>
  <c r="D16" i="9"/>
  <c r="C36" i="9" l="1"/>
  <c r="E33" i="8" l="1"/>
  <c r="E32" i="8"/>
  <c r="E31" i="8"/>
  <c r="E30" i="8"/>
  <c r="E29" i="8"/>
  <c r="E28" i="8"/>
  <c r="E25" i="8"/>
  <c r="E24" i="8"/>
  <c r="E23" i="8"/>
  <c r="E22" i="8"/>
  <c r="E21" i="8"/>
  <c r="E20" i="8"/>
  <c r="E34" i="8" l="1"/>
  <c r="E26" i="8"/>
  <c r="C8" i="9"/>
  <c r="D8" i="9"/>
  <c r="E35" i="8" l="1"/>
  <c r="C26" i="8"/>
  <c r="C18" i="8" l="1"/>
  <c r="D18" i="8"/>
  <c r="D36" i="9" l="1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E15" i="9"/>
  <c r="E14" i="9"/>
  <c r="E13" i="9"/>
  <c r="E12" i="9"/>
  <c r="E11" i="9"/>
  <c r="E10" i="9"/>
  <c r="E9" i="9"/>
  <c r="C24" i="9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C35" i="8" l="1"/>
  <c r="D24" i="9"/>
  <c r="D34" i="9" s="1"/>
  <c r="D56" i="9" s="1"/>
  <c r="D63" i="9" s="1"/>
  <c r="E16" i="9"/>
  <c r="E33" i="9"/>
  <c r="E53" i="9"/>
  <c r="E11" i="8"/>
  <c r="E36" i="9"/>
  <c r="E8" i="9"/>
  <c r="C34" i="9"/>
  <c r="E45" i="9"/>
  <c r="C54" i="9"/>
  <c r="E54" i="9" s="1"/>
  <c r="E8" i="8"/>
  <c r="D65" i="9" l="1"/>
  <c r="D67" i="9" s="1"/>
  <c r="E24" i="9"/>
  <c r="E18" i="8"/>
  <c r="C56" i="9"/>
  <c r="E34" i="9"/>
  <c r="E56" i="9" l="1"/>
  <c r="C63" i="9"/>
  <c r="C65" i="9" s="1"/>
  <c r="E65" i="9" s="1"/>
  <c r="E63" i="9" l="1"/>
  <c r="E64" i="9" s="1"/>
  <c r="C67" i="9" l="1"/>
  <c r="E67" i="9" s="1"/>
</calcChain>
</file>

<file path=xl/sharedStrings.xml><?xml version="1.0" encoding="utf-8"?>
<sst xmlns="http://schemas.openxmlformats.org/spreadsheetml/2006/main" count="128" uniqueCount="113">
  <si>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</si>
  <si>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</si>
  <si>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</si>
  <si>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</si>
  <si>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</si>
  <si>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</si>
  <si>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</si>
  <si>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</si>
  <si>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</si>
  <si>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</si>
  <si>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</si>
  <si>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</si>
  <si>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</si>
  <si>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</si>
  <si>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</si>
  <si>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</si>
  <si>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</si>
  <si>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</si>
  <si>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</si>
  <si>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</si>
  <si>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</si>
  <si>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</si>
  <si>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</si>
  <si>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</si>
  <si>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</si>
  <si>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</si>
  <si>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</si>
  <si>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</si>
  <si>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</si>
  <si>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</si>
  <si>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</si>
  <si>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</si>
  <si>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</si>
  <si>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</si>
  <si>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</si>
  <si>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</si>
  <si>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</si>
  <si>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</si>
  <si>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</si>
  <si>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</si>
  <si>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</si>
  <si>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</si>
  <si>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</si>
  <si>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</si>
  <si>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</si>
  <si>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</si>
  <si>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</si>
  <si>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</si>
  <si>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</si>
  <si>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</si>
  <si>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</si>
  <si>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</si>
  <si>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</si>
  <si>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</si>
  <si>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</si>
  <si>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</si>
  <si>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</si>
  <si>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</si>
  <si>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</si>
  <si>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</si>
  <si>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</si>
  <si>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</si>
  <si>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</si>
  <si>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</si>
  <si>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</si>
  <si>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</si>
  <si>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</si>
  <si>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</si>
  <si>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</si>
  <si>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</si>
  <si>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</si>
  <si>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</si>
  <si>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</si>
  <si>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</si>
  <si>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</si>
  <si>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</si>
  <si>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</si>
  <si>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</si>
  <si>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</si>
  <si>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</si>
  <si>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</si>
  <si>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</si>
  <si>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</si>
  <si>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</si>
  <si>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</si>
  <si>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</si>
  <si>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</si>
  <si>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</si>
  <si>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</si>
  <si>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</si>
  <si>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</si>
  <si>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</si>
  <si>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</si>
  <si>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</si>
  <si>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</si>
  <si>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</si>
  <si>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</si>
  <si>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</si>
  <si>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</si>
  <si>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</si>
  <si>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</si>
  <si>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</si>
  <si>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</si>
  <si>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</si>
  <si>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</si>
  <si>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</si>
  <si>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</si>
  <si>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</si>
  <si>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</si>
  <si>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</si>
  <si>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</si>
  <si>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ანი ჯამრიშვილი</t>
  </si>
  <si>
    <t>ლაშქარა ლაშქარაშვილი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</si>
</sst>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a_r_i_-;\-* #,##0.00\ _L_a_r_i_-;_-* &quot;-&quot;??\ _L_a_r_i_-;_-@_-"/>
    <numFmt numFmtId="166" formatCode="#,##0_ ;[Red]\-#,##0\ "/>
    <numFmt numFmtId="167" formatCode="#,##0.00_ ;[Red]\-#,##0.00\ "/>
    <numFmt numFmtId="168" formatCode="mm/dd/yy"/>
    <numFmt numFmtId="169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5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7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6" fontId="5" fillId="0" borderId="20" xfId="1" applyNumberFormat="1" applyFont="1" applyFill="1" applyBorder="1" applyAlignment="1" applyProtection="1">
      <alignment horizontal="right"/>
      <protection locked="0"/>
    </xf>
    <xf numFmtId="166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6" fontId="8" fillId="0" borderId="19" xfId="1" applyNumberFormat="1" applyFont="1" applyFill="1" applyBorder="1" applyAlignment="1" applyProtection="1">
      <alignment horizontal="right"/>
      <protection locked="0"/>
    </xf>
    <xf numFmtId="166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6" fontId="8" fillId="0" borderId="20" xfId="1" applyNumberFormat="1" applyFont="1" applyFill="1" applyBorder="1" applyAlignment="1" applyProtection="1">
      <alignment horizontal="right"/>
      <protection locked="0"/>
    </xf>
    <xf numFmtId="166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6" fontId="5" fillId="0" borderId="25" xfId="1" applyNumberFormat="1" applyFont="1" applyFill="1" applyBorder="1" applyAlignment="1" applyProtection="1">
      <alignment horizontal="right"/>
      <protection locked="0"/>
    </xf>
    <xf numFmtId="166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6" fontId="8" fillId="0" borderId="25" xfId="1" applyNumberFormat="1" applyFont="1" applyFill="1" applyBorder="1" applyAlignment="1" applyProtection="1">
      <alignment horizontal="right"/>
      <protection locked="0"/>
    </xf>
    <xf numFmtId="166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9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6" fontId="2" fillId="0" borderId="6" xfId="1" applyNumberFormat="1" applyFont="1" applyFill="1" applyBorder="1" applyAlignment="1" applyProtection="1">
      <alignment horizontal="right"/>
    </xf>
    <xf numFmtId="166" fontId="2" fillId="0" borderId="9" xfId="1" applyNumberFormat="1" applyFont="1" applyFill="1" applyBorder="1" applyAlignment="1" applyProtection="1">
      <alignment horizontal="right"/>
    </xf>
    <xf numFmtId="166" fontId="3" fillId="0" borderId="11" xfId="1" applyNumberFormat="1" applyFont="1" applyFill="1" applyBorder="1" applyAlignment="1" applyProtection="1">
      <alignment horizontal="right"/>
    </xf>
    <xf numFmtId="166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6" fontId="9" fillId="0" borderId="7" xfId="1" applyNumberFormat="1" applyFont="1" applyFill="1" applyBorder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/>
    </xf>
    <xf numFmtId="166" fontId="9" fillId="0" borderId="12" xfId="1" applyNumberFormat="1" applyFont="1" applyFill="1" applyBorder="1" applyAlignment="1" applyProtection="1">
      <alignment horizontal="right"/>
    </xf>
    <xf numFmtId="166" fontId="9" fillId="0" borderId="4" xfId="1" applyNumberFormat="1" applyFont="1" applyFill="1" applyBorder="1" applyAlignment="1" applyProtection="1">
      <alignment horizontal="right"/>
    </xf>
    <xf numFmtId="166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6" fontId="8" fillId="0" borderId="20" xfId="1" applyNumberFormat="1" applyFont="1" applyFill="1" applyBorder="1" applyAlignment="1" applyProtection="1">
      <alignment horizontal="right"/>
    </xf>
    <xf numFmtId="166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right"/>
    </xf>
    <xf numFmtId="166" fontId="9" fillId="0" borderId="28" xfId="1" applyNumberFormat="1" applyFont="1" applyFill="1" applyBorder="1" applyAlignment="1" applyProtection="1">
      <alignment horizontal="right"/>
    </xf>
    <xf numFmtId="166" fontId="9" fillId="0" borderId="30" xfId="1" applyNumberFormat="1" applyFont="1" applyFill="1" applyBorder="1" applyAlignment="1" applyProtection="1">
      <alignment horizontal="right"/>
    </xf>
    <xf numFmtId="166" fontId="9" fillId="0" borderId="31" xfId="1" applyNumberFormat="1" applyFont="1" applyFill="1" applyBorder="1" applyAlignment="1" applyProtection="1">
      <alignment horizontal="right"/>
    </xf>
    <xf numFmtId="166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6" fontId="9" fillId="0" borderId="33" xfId="1" applyNumberFormat="1" applyFont="1" applyFill="1" applyBorder="1" applyAlignment="1" applyProtection="1">
      <alignment horizontal="right"/>
    </xf>
    <xf numFmtId="166" fontId="8" fillId="0" borderId="19" xfId="1" applyNumberFormat="1" applyFont="1" applyFill="1" applyBorder="1" applyAlignment="1" applyProtection="1">
      <alignment horizontal="right"/>
    </xf>
    <xf numFmtId="166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6" fontId="9" fillId="0" borderId="22" xfId="1" applyNumberFormat="1" applyFont="1" applyFill="1" applyBorder="1" applyAlignment="1" applyProtection="1">
      <alignment horizontal="right"/>
    </xf>
    <xf numFmtId="166" fontId="9" fillId="0" borderId="23" xfId="1" applyNumberFormat="1" applyFont="1" applyFill="1" applyBorder="1" applyAlignment="1" applyProtection="1">
      <alignment horizontal="right"/>
    </xf>
    <xf numFmtId="166" fontId="14" fillId="0" borderId="23" xfId="1" applyNumberFormat="1" applyFont="1" applyFill="1" applyBorder="1" applyAlignment="1" applyProtection="1">
      <alignment horizontal="right"/>
    </xf>
    <xf numFmtId="166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6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80" zoomScaleNormal="80" zoomScaleSheetLayoutView="90" workbookViewId="0">
      <selection activeCell="C2" sqref="C2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46112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84" t="s">
        <v>97</v>
      </c>
      <c r="B4" s="185"/>
      <c r="C4" s="186"/>
    </row>
    <row r="5" spans="1:3" ht="12" customHeight="1" x14ac:dyDescent="0.3">
      <c r="A5" s="107">
        <v>1</v>
      </c>
      <c r="B5" s="190" t="s">
        <v>111</v>
      </c>
      <c r="C5" s="191"/>
    </row>
    <row r="6" spans="1:3" ht="12" customHeight="1" x14ac:dyDescent="0.3">
      <c r="A6" s="107">
        <v>2</v>
      </c>
      <c r="B6" s="190" t="s">
        <v>110</v>
      </c>
      <c r="C6" s="191"/>
    </row>
    <row r="7" spans="1:3" ht="12" customHeight="1" x14ac:dyDescent="0.3">
      <c r="A7" s="107">
        <v>3</v>
      </c>
      <c r="B7" s="190" t="s">
        <v>112</v>
      </c>
      <c r="C7" s="191"/>
    </row>
    <row r="8" spans="1:3" ht="12" customHeight="1" x14ac:dyDescent="0.3">
      <c r="A8" s="107">
        <v>4</v>
      </c>
      <c r="B8" s="190"/>
      <c r="C8" s="191"/>
    </row>
    <row r="9" spans="1:3" ht="12" customHeight="1" x14ac:dyDescent="0.3">
      <c r="A9" s="107">
        <v>5</v>
      </c>
      <c r="B9" s="190"/>
      <c r="C9" s="191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87" t="s">
        <v>98</v>
      </c>
      <c r="B11" s="188"/>
      <c r="C11" s="189"/>
    </row>
    <row r="12" spans="1:3" ht="12" customHeight="1" x14ac:dyDescent="0.3">
      <c r="A12" s="107">
        <v>1</v>
      </c>
      <c r="B12" s="190" t="s">
        <v>109</v>
      </c>
      <c r="C12" s="191"/>
    </row>
    <row r="13" spans="1:3" ht="12" customHeight="1" x14ac:dyDescent="0.3">
      <c r="A13" s="107">
        <v>2</v>
      </c>
      <c r="B13" s="190"/>
      <c r="C13" s="191"/>
    </row>
    <row r="14" spans="1:3" ht="12" customHeight="1" x14ac:dyDescent="0.3">
      <c r="A14" s="107">
        <v>3</v>
      </c>
      <c r="B14" s="190"/>
      <c r="C14" s="191"/>
    </row>
    <row r="15" spans="1:3" ht="12" customHeight="1" x14ac:dyDescent="0.3">
      <c r="A15" s="107">
        <v>4</v>
      </c>
      <c r="B15" s="190"/>
      <c r="C15" s="191"/>
    </row>
    <row r="16" spans="1:3" ht="12" customHeight="1" x14ac:dyDescent="0.3">
      <c r="A16" s="107">
        <v>5</v>
      </c>
      <c r="B16" s="190"/>
      <c r="C16" s="191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93" t="s">
        <v>101</v>
      </c>
      <c r="B18" s="194"/>
      <c r="C18" s="195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93" t="s">
        <v>100</v>
      </c>
      <c r="B31" s="194"/>
      <c r="C31" s="194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8" t="s">
        <v>109</v>
      </c>
      <c r="C33" s="120">
        <v>1</v>
      </c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92" t="s">
        <v>104</v>
      </c>
      <c r="C44" s="192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topLeftCell="A8" zoomScaleSheetLayoutView="100" workbookViewId="0">
      <selection activeCell="C28" sqref="C28:C33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46112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492052.79</v>
      </c>
      <c r="D7" s="123">
        <v>694040.55</v>
      </c>
      <c r="E7" s="129">
        <f t="shared" ref="E7:E13" si="0">C7+D7</f>
        <v>1186093.3400000001</v>
      </c>
      <c r="F7" s="15"/>
    </row>
    <row r="8" spans="1:6" ht="12" customHeight="1" x14ac:dyDescent="0.2">
      <c r="A8" s="16">
        <v>2</v>
      </c>
      <c r="B8" s="17" t="s">
        <v>10</v>
      </c>
      <c r="C8" s="124">
        <v>4897.92</v>
      </c>
      <c r="D8" s="124">
        <v>3364.56</v>
      </c>
      <c r="E8" s="130">
        <f t="shared" si="0"/>
        <v>8262.48</v>
      </c>
      <c r="F8" s="15"/>
    </row>
    <row r="9" spans="1:6" ht="12" customHeight="1" x14ac:dyDescent="0.2">
      <c r="A9" s="16">
        <v>3</v>
      </c>
      <c r="B9" s="88" t="s">
        <v>11</v>
      </c>
      <c r="C9" s="133">
        <v>17236164.760000005</v>
      </c>
      <c r="D9" s="133">
        <v>58247.159076000004</v>
      </c>
      <c r="E9" s="130">
        <f t="shared" si="0"/>
        <v>17294411.919076007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-1501192.3800000001</v>
      </c>
      <c r="D10" s="134">
        <v>-11255.84</v>
      </c>
      <c r="E10" s="135">
        <f t="shared" si="0"/>
        <v>-1512448.2200000002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15734972.380000005</v>
      </c>
      <c r="D11" s="124">
        <v>46991.319076</v>
      </c>
      <c r="E11" s="130">
        <f t="shared" si="0"/>
        <v>15781963.699076004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110193.53750000001</v>
      </c>
      <c r="D13" s="124">
        <v>115.10000000000001</v>
      </c>
      <c r="E13" s="130">
        <f t="shared" si="0"/>
        <v>110308.63750000001</v>
      </c>
    </row>
    <row r="14" spans="1:6" ht="12" customHeight="1" x14ac:dyDescent="0.2">
      <c r="A14" s="16">
        <v>6</v>
      </c>
      <c r="B14" s="17" t="s">
        <v>16</v>
      </c>
      <c r="C14" s="124">
        <v>142208.948</v>
      </c>
      <c r="D14" s="177"/>
      <c r="E14" s="130">
        <f>C14</f>
        <v>142208.948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47964.640000000014</v>
      </c>
      <c r="D16" s="177"/>
      <c r="E16" s="130">
        <f>C16</f>
        <v>47964.640000000014</v>
      </c>
    </row>
    <row r="17" spans="1:5" ht="12" customHeight="1" x14ac:dyDescent="0.2">
      <c r="A17" s="16">
        <v>9</v>
      </c>
      <c r="B17" s="17" t="s">
        <v>19</v>
      </c>
      <c r="C17" s="124">
        <v>101241.75</v>
      </c>
      <c r="D17" s="124">
        <v>0</v>
      </c>
      <c r="E17" s="130">
        <f>C17+D17</f>
        <v>101241.75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16633531.965500005</v>
      </c>
      <c r="D18" s="125">
        <f>SUM(D7:D8,D11:D17)</f>
        <v>744511.52907600009</v>
      </c>
      <c r="E18" s="131">
        <f>SUM(E7:E8,E11:E17)</f>
        <v>17378043.494576003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7794985.2300000004</v>
      </c>
      <c r="D20" s="123">
        <v>1755629.72</v>
      </c>
      <c r="E20" s="129">
        <f t="shared" ref="E20:E25" si="1">C20+D20</f>
        <v>9550614.9500000011</v>
      </c>
    </row>
    <row r="21" spans="1:5" ht="12" customHeight="1" x14ac:dyDescent="0.2">
      <c r="A21" s="16">
        <v>12</v>
      </c>
      <c r="B21" s="17" t="s">
        <v>23</v>
      </c>
      <c r="C21" s="124">
        <v>1050000</v>
      </c>
      <c r="D21" s="124">
        <v>269980</v>
      </c>
      <c r="E21" s="130">
        <f t="shared" si="1"/>
        <v>1319980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4">
        <v>40564.524099999995</v>
      </c>
      <c r="D23" s="124">
        <v>7053.9762000000001</v>
      </c>
      <c r="E23" s="130">
        <f t="shared" si="1"/>
        <v>47618.500299999992</v>
      </c>
    </row>
    <row r="24" spans="1:5" ht="12" customHeight="1" x14ac:dyDescent="0.2">
      <c r="A24" s="16">
        <v>15</v>
      </c>
      <c r="B24" s="180" t="s">
        <v>26</v>
      </c>
      <c r="C24" s="124">
        <v>166630.07777999926</v>
      </c>
      <c r="D24" s="124">
        <v>322.38</v>
      </c>
      <c r="E24" s="130">
        <f t="shared" si="1"/>
        <v>166952.45777999927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9052179.8318799995</v>
      </c>
      <c r="D26" s="125">
        <f>SUM(D20:D25)</f>
        <v>2032986.0761999998</v>
      </c>
      <c r="E26" s="131">
        <f>SUM(E20:E25)</f>
        <v>11085165.90808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1350000</v>
      </c>
      <c r="D28" s="177"/>
      <c r="E28" s="129">
        <f t="shared" ref="E28:E33" si="2">C28+D28</f>
        <v>1350000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f t="shared" si="2"/>
        <v>0</v>
      </c>
    </row>
    <row r="30" spans="1:5" ht="12" customHeight="1" x14ac:dyDescent="0.2">
      <c r="A30" s="16">
        <v>20</v>
      </c>
      <c r="B30" s="180" t="s">
        <v>106</v>
      </c>
      <c r="C30" s="124">
        <v>5000</v>
      </c>
      <c r="D30" s="177"/>
      <c r="E30" s="130">
        <f t="shared" si="2"/>
        <v>5000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4">
        <v>4937877.497200001</v>
      </c>
      <c r="D32" s="177"/>
      <c r="E32" s="130">
        <f t="shared" si="2"/>
        <v>4937877.497200001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6292877.497200001</v>
      </c>
      <c r="D34" s="177"/>
      <c r="E34" s="131">
        <f>SUM(E28:E33)</f>
        <v>6292877.497200001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15345057.329080001</v>
      </c>
      <c r="D35" s="126">
        <f>D26</f>
        <v>2032986.0761999998</v>
      </c>
      <c r="E35" s="132">
        <f>E34+E26</f>
        <v>17378043.405280001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topLeftCell="A41" zoomScaleSheetLayoutView="100" workbookViewId="0">
      <selection activeCell="C64" sqref="C64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46112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703752.63410000002</v>
      </c>
      <c r="D8" s="138">
        <f>SUM(D9:D15)</f>
        <v>2237.9643000000001</v>
      </c>
      <c r="E8" s="167">
        <f t="shared" si="0"/>
        <v>705990.59840000002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38613.242100000003</v>
      </c>
      <c r="D10" s="42">
        <v>2148.1133</v>
      </c>
      <c r="E10" s="168">
        <f t="shared" si="0"/>
        <v>40761.3554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665139.39199999999</v>
      </c>
      <c r="D13" s="42">
        <v>89.851000000000113</v>
      </c>
      <c r="E13" s="168">
        <f t="shared" si="0"/>
        <v>665229.24300000002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132235.7654</v>
      </c>
      <c r="D21" s="42">
        <v>117.05</v>
      </c>
      <c r="E21" s="167">
        <f t="shared" si="0"/>
        <v>132352.81539999999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835988.39950000006</v>
      </c>
      <c r="D24" s="140">
        <f>SUM(D7:D8,D21:D23,D16)</f>
        <v>2355.0143000000003</v>
      </c>
      <c r="E24" s="141">
        <f t="shared" si="0"/>
        <v>838343.4138000001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254499.33499999999</v>
      </c>
      <c r="D26" s="50">
        <v>42408.349300000002</v>
      </c>
      <c r="E26" s="166">
        <f t="shared" ref="E26:E34" si="1">C26+D26</f>
        <v>296907.68429999996</v>
      </c>
    </row>
    <row r="27" spans="1:5" x14ac:dyDescent="0.2">
      <c r="A27" s="89">
        <v>9</v>
      </c>
      <c r="B27" s="51" t="s">
        <v>59</v>
      </c>
      <c r="C27" s="52">
        <v>28113.971600000001</v>
      </c>
      <c r="D27" s="53">
        <v>3598.2249999999999</v>
      </c>
      <c r="E27" s="167">
        <f t="shared" si="1"/>
        <v>31712.196599999999</v>
      </c>
    </row>
    <row r="28" spans="1:5" x14ac:dyDescent="0.2">
      <c r="A28" s="89">
        <v>10</v>
      </c>
      <c r="B28" s="51" t="s">
        <v>60</v>
      </c>
      <c r="C28" s="52"/>
      <c r="D28" s="53"/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282613.30660000001</v>
      </c>
      <c r="D33" s="143">
        <f>SUM(D26:D32)</f>
        <v>46006.5743</v>
      </c>
      <c r="E33" s="144">
        <f t="shared" si="1"/>
        <v>328619.88089999999</v>
      </c>
    </row>
    <row r="34" spans="1:5" ht="10.8" thickBot="1" x14ac:dyDescent="0.25">
      <c r="A34" s="100">
        <v>16</v>
      </c>
      <c r="B34" s="145" t="s">
        <v>66</v>
      </c>
      <c r="C34" s="140">
        <f>C24-C33</f>
        <v>553375.09290000005</v>
      </c>
      <c r="D34" s="146">
        <f>D24-D33</f>
        <v>-43651.56</v>
      </c>
      <c r="E34" s="141">
        <f t="shared" si="1"/>
        <v>509723.53290000005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3519.7200000000003</v>
      </c>
      <c r="D36" s="148">
        <f>D37-D38</f>
        <v>0</v>
      </c>
      <c r="E36" s="166">
        <f t="shared" ref="E36:E45" si="2">C36+D36</f>
        <v>3519.7200000000003</v>
      </c>
    </row>
    <row r="37" spans="1:5" ht="20.399999999999999" x14ac:dyDescent="0.2">
      <c r="A37" s="89">
        <v>17.100000000000001</v>
      </c>
      <c r="B37" s="58" t="s">
        <v>69</v>
      </c>
      <c r="C37" s="41">
        <v>3519.7200000000003</v>
      </c>
      <c r="D37" s="42">
        <v>0</v>
      </c>
      <c r="E37" s="168">
        <f t="shared" si="2"/>
        <v>3519.7200000000003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88283.339999996126</v>
      </c>
      <c r="D41" s="53">
        <v>0</v>
      </c>
      <c r="E41" s="167">
        <f t="shared" si="2"/>
        <v>88283.339999996126</v>
      </c>
    </row>
    <row r="42" spans="1:5" x14ac:dyDescent="0.2">
      <c r="A42" s="89">
        <v>21</v>
      </c>
      <c r="B42" s="45" t="s">
        <v>74</v>
      </c>
      <c r="C42" s="52">
        <v>-41565.289999999979</v>
      </c>
      <c r="D42" s="53">
        <v>0</v>
      </c>
      <c r="E42" s="167">
        <f t="shared" si="2"/>
        <v>-41565.289999999979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1630</v>
      </c>
      <c r="D44" s="97">
        <v>0</v>
      </c>
      <c r="E44" s="169">
        <f t="shared" si="2"/>
        <v>1630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51867.769999996148</v>
      </c>
      <c r="D45" s="146">
        <f>SUM(D36,D39:D44)</f>
        <v>0</v>
      </c>
      <c r="E45" s="141">
        <f t="shared" si="2"/>
        <v>51867.769999996148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162914.63</v>
      </c>
      <c r="D48" s="53">
        <v>0</v>
      </c>
      <c r="E48" s="171">
        <f t="shared" si="3"/>
        <v>162914.63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19875</v>
      </c>
      <c r="D50" s="53">
        <v>0</v>
      </c>
      <c r="E50" s="171">
        <f t="shared" si="3"/>
        <v>19875</v>
      </c>
    </row>
    <row r="51" spans="1:5" x14ac:dyDescent="0.2">
      <c r="A51" s="89">
        <v>29</v>
      </c>
      <c r="B51" s="45" t="s">
        <v>83</v>
      </c>
      <c r="C51" s="52">
        <v>4373.84</v>
      </c>
      <c r="D51" s="53">
        <v>0</v>
      </c>
      <c r="E51" s="171">
        <f t="shared" si="3"/>
        <v>4373.84</v>
      </c>
    </row>
    <row r="52" spans="1:5" x14ac:dyDescent="0.2">
      <c r="A52" s="89">
        <v>30</v>
      </c>
      <c r="B52" s="45" t="s">
        <v>84</v>
      </c>
      <c r="C52" s="52">
        <v>32830.21</v>
      </c>
      <c r="D52" s="53">
        <v>0</v>
      </c>
      <c r="E52" s="171">
        <f t="shared" si="3"/>
        <v>32830.21</v>
      </c>
    </row>
    <row r="53" spans="1:5" x14ac:dyDescent="0.2">
      <c r="A53" s="90">
        <v>31</v>
      </c>
      <c r="B53" s="59" t="s">
        <v>85</v>
      </c>
      <c r="C53" s="183">
        <f>SUM(C47:C52)</f>
        <v>219993.68</v>
      </c>
      <c r="D53" s="149">
        <f>SUM(D47:D52)</f>
        <v>0</v>
      </c>
      <c r="E53" s="172">
        <f t="shared" si="3"/>
        <v>219993.68</v>
      </c>
    </row>
    <row r="54" spans="1:5" ht="10.8" thickBot="1" x14ac:dyDescent="0.25">
      <c r="A54" s="95">
        <v>32</v>
      </c>
      <c r="B54" s="150" t="s">
        <v>86</v>
      </c>
      <c r="C54" s="151">
        <f>C45-C53</f>
        <v>-168125.91000000385</v>
      </c>
      <c r="D54" s="152">
        <f>D45-D53</f>
        <v>0</v>
      </c>
      <c r="E54" s="153">
        <f t="shared" si="3"/>
        <v>-168125.91000000385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385249.18289999617</v>
      </c>
      <c r="D56" s="157">
        <f>D34+D54</f>
        <v>-43651.56</v>
      </c>
      <c r="E56" s="158">
        <f>C56+D56</f>
        <v>341597.62289999617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224351.87000000005</v>
      </c>
      <c r="D58" s="65"/>
      <c r="E58" s="170">
        <f>C58</f>
        <v>224351.87000000005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2857.8499999999985</v>
      </c>
      <c r="D60" s="69"/>
      <c r="E60" s="172">
        <f>C60</f>
        <v>2857.8499999999985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227209.72000000006</v>
      </c>
      <c r="D61" s="70"/>
      <c r="E61" s="159">
        <f>C61</f>
        <v>227209.72000000006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158039.46289999611</v>
      </c>
      <c r="D63" s="157">
        <f>D56</f>
        <v>-43651.56</v>
      </c>
      <c r="E63" s="158">
        <f>C63+D63</f>
        <v>114387.90289999612</v>
      </c>
    </row>
    <row r="64" spans="1:5" s="77" customFormat="1" ht="10.8" thickBot="1" x14ac:dyDescent="0.25">
      <c r="A64" s="100">
        <v>39</v>
      </c>
      <c r="B64" s="74" t="s">
        <v>93</v>
      </c>
      <c r="C64" s="75">
        <v>22877.580579999223</v>
      </c>
      <c r="D64" s="76"/>
      <c r="E64" s="173">
        <f>C64</f>
        <v>22877.580579999223</v>
      </c>
    </row>
    <row r="65" spans="1:5" ht="10.8" thickBot="1" x14ac:dyDescent="0.25">
      <c r="A65" s="100">
        <v>40</v>
      </c>
      <c r="B65" s="78" t="s">
        <v>94</v>
      </c>
      <c r="C65" s="156">
        <f>C63-C64</f>
        <v>135161.88231999689</v>
      </c>
      <c r="D65" s="157">
        <f>D63</f>
        <v>-43651.56</v>
      </c>
      <c r="E65" s="158">
        <f>C65+D65</f>
        <v>91510.322319996892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135161.88231999689</v>
      </c>
      <c r="D67" s="164">
        <f>D65</f>
        <v>-43651.56</v>
      </c>
      <c r="E67" s="160">
        <f>C67+D67</f>
        <v>91510.322319996892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2026-04-15T16:51:28Z</dcterms:modified>
</cp:coreProperties>
</file>